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4370" windowHeight="11760" firstSheet="1" activeTab="2"/>
  </bookViews>
  <sheets>
    <sheet name="Projected Income Statement (KO)" sheetId="1" r:id="rId1"/>
    <sheet name="Projected Calculations (KO)" sheetId="2" r:id="rId2"/>
    <sheet name="Projected Income Statement (M)" sheetId="3" r:id="rId3"/>
    <sheet name="Projected Calculations (M)" sheetId="4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B13"/>
  <c r="F5" i="2"/>
  <c r="F4"/>
  <c r="F3"/>
  <c r="F2"/>
  <c r="B5"/>
  <c r="B6" s="1"/>
  <c r="B4"/>
  <c r="B3"/>
  <c r="B2"/>
  <c r="E6" i="1"/>
  <c r="D5" i="2" s="1"/>
  <c r="J15" i="1"/>
  <c r="J19" s="1"/>
  <c r="J21" s="1"/>
  <c r="J24" s="1"/>
  <c r="H15"/>
  <c r="H19" s="1"/>
  <c r="H21" s="1"/>
  <c r="H24" s="1"/>
  <c r="F15"/>
  <c r="G15" s="1"/>
  <c r="I15"/>
  <c r="D15"/>
  <c r="D19" s="1"/>
  <c r="D21" s="1"/>
  <c r="D24" s="1"/>
  <c r="E15" l="1"/>
  <c r="F19"/>
  <c r="F21" s="1"/>
  <c r="F24" s="1"/>
  <c r="G24" s="1"/>
  <c r="D24" i="3"/>
  <c r="C22"/>
  <c r="B22" s="1"/>
  <c r="I5" i="4"/>
  <c r="I4"/>
  <c r="I3"/>
  <c r="I2"/>
  <c r="D21" i="3"/>
  <c r="C20"/>
  <c r="H5" i="4"/>
  <c r="H4"/>
  <c r="H3"/>
  <c r="H2"/>
  <c r="C18" i="3"/>
  <c r="G5" i="4"/>
  <c r="G4"/>
  <c r="G3"/>
  <c r="G2"/>
  <c r="C14" i="3"/>
  <c r="F5" i="4"/>
  <c r="F4"/>
  <c r="F3"/>
  <c r="F2"/>
  <c r="C11" i="3"/>
  <c r="E5" i="4"/>
  <c r="E4"/>
  <c r="E3"/>
  <c r="E2"/>
  <c r="B5"/>
  <c r="B4"/>
  <c r="C5" s="1"/>
  <c r="B3"/>
  <c r="B2"/>
  <c r="C6" i="3"/>
  <c r="D5" i="4"/>
  <c r="D4"/>
  <c r="D3"/>
  <c r="D2"/>
  <c r="E35" i="3"/>
  <c r="F35"/>
  <c r="G35"/>
  <c r="H35"/>
  <c r="I35"/>
  <c r="J35"/>
  <c r="K35" s="1"/>
  <c r="E33"/>
  <c r="F33"/>
  <c r="G33"/>
  <c r="H33"/>
  <c r="I33"/>
  <c r="J33"/>
  <c r="K33" s="1"/>
  <c r="E24"/>
  <c r="F24"/>
  <c r="G24"/>
  <c r="H24"/>
  <c r="I24"/>
  <c r="J24"/>
  <c r="D33"/>
  <c r="D35" s="1"/>
  <c r="E21"/>
  <c r="F21"/>
  <c r="G21"/>
  <c r="H21"/>
  <c r="I21"/>
  <c r="J21"/>
  <c r="K21" s="1"/>
  <c r="E19"/>
  <c r="F19"/>
  <c r="G19"/>
  <c r="H19"/>
  <c r="I19"/>
  <c r="J19"/>
  <c r="D19"/>
  <c r="E15"/>
  <c r="F15"/>
  <c r="G15"/>
  <c r="H15"/>
  <c r="I15"/>
  <c r="J15"/>
  <c r="D15"/>
  <c r="B6" i="4"/>
  <c r="B5" i="3" s="1"/>
  <c r="C28" s="1"/>
  <c r="K34"/>
  <c r="I34"/>
  <c r="G34"/>
  <c r="E34"/>
  <c r="K30"/>
  <c r="I30"/>
  <c r="G30"/>
  <c r="E30"/>
  <c r="K29"/>
  <c r="I29"/>
  <c r="G29"/>
  <c r="E29"/>
  <c r="K28"/>
  <c r="I28"/>
  <c r="G28"/>
  <c r="E28"/>
  <c r="K27"/>
  <c r="I27"/>
  <c r="G27"/>
  <c r="E27"/>
  <c r="K24"/>
  <c r="K23"/>
  <c r="I23"/>
  <c r="G23"/>
  <c r="E23"/>
  <c r="K22"/>
  <c r="I22"/>
  <c r="G22"/>
  <c r="E22"/>
  <c r="K20"/>
  <c r="I20"/>
  <c r="G20"/>
  <c r="E20"/>
  <c r="K19"/>
  <c r="K18"/>
  <c r="I18"/>
  <c r="G18"/>
  <c r="E18"/>
  <c r="K15"/>
  <c r="K14"/>
  <c r="I14"/>
  <c r="G14"/>
  <c r="E14"/>
  <c r="K13"/>
  <c r="I13"/>
  <c r="G13"/>
  <c r="E13"/>
  <c r="K12"/>
  <c r="I12"/>
  <c r="G12"/>
  <c r="K11"/>
  <c r="I11"/>
  <c r="G11"/>
  <c r="E11"/>
  <c r="K10"/>
  <c r="I10"/>
  <c r="G10"/>
  <c r="J7"/>
  <c r="K7" s="1"/>
  <c r="H7"/>
  <c r="I7" s="1"/>
  <c r="F7"/>
  <c r="G7" s="1"/>
  <c r="D7"/>
  <c r="E7" s="1"/>
  <c r="K6"/>
  <c r="I6"/>
  <c r="G6"/>
  <c r="E6"/>
  <c r="K5"/>
  <c r="I5"/>
  <c r="G5"/>
  <c r="E5"/>
  <c r="C33" i="1"/>
  <c r="C35" s="1"/>
  <c r="C23"/>
  <c r="C22"/>
  <c r="C20"/>
  <c r="C14"/>
  <c r="C11"/>
  <c r="C6"/>
  <c r="B5"/>
  <c r="C27" s="1"/>
  <c r="C4" i="2"/>
  <c r="C5"/>
  <c r="C3"/>
  <c r="K6" i="1"/>
  <c r="D2" i="2" s="1"/>
  <c r="K10" i="1"/>
  <c r="K11"/>
  <c r="E2" i="2" s="1"/>
  <c r="K12" i="1"/>
  <c r="K13"/>
  <c r="K14"/>
  <c r="G2" i="2" s="1"/>
  <c r="K15" i="1"/>
  <c r="K18"/>
  <c r="H2" i="2" s="1"/>
  <c r="K19" i="1"/>
  <c r="K20"/>
  <c r="I2" i="2" s="1"/>
  <c r="K21" i="1"/>
  <c r="K22"/>
  <c r="J2" i="2" s="1"/>
  <c r="K23" i="1"/>
  <c r="J2" i="4" s="1"/>
  <c r="K24" i="1"/>
  <c r="K27"/>
  <c r="K28"/>
  <c r="K29"/>
  <c r="K30"/>
  <c r="K33"/>
  <c r="K2" i="4" s="1"/>
  <c r="K34" i="1"/>
  <c r="K35"/>
  <c r="K5"/>
  <c r="I6"/>
  <c r="D3" i="2" s="1"/>
  <c r="I10" i="1"/>
  <c r="I11"/>
  <c r="E3" i="2" s="1"/>
  <c r="I12" i="1"/>
  <c r="I13"/>
  <c r="I14"/>
  <c r="G3" i="2" s="1"/>
  <c r="I18" i="1"/>
  <c r="H3" i="2" s="1"/>
  <c r="I19" i="1"/>
  <c r="I20"/>
  <c r="I3" i="2" s="1"/>
  <c r="I21" i="1"/>
  <c r="I22"/>
  <c r="J3" i="2" s="1"/>
  <c r="I23" i="1"/>
  <c r="J3" i="4" s="1"/>
  <c r="I24" i="1"/>
  <c r="I27"/>
  <c r="I28"/>
  <c r="I29"/>
  <c r="I30"/>
  <c r="I33"/>
  <c r="L3" i="2" s="1"/>
  <c r="I34" i="1"/>
  <c r="I35"/>
  <c r="I5"/>
  <c r="G10"/>
  <c r="G6"/>
  <c r="D4" i="2" s="1"/>
  <c r="G11" i="1"/>
  <c r="E4" i="2" s="1"/>
  <c r="G12" i="1"/>
  <c r="G13"/>
  <c r="G14"/>
  <c r="G4" i="2" s="1"/>
  <c r="G18" i="1"/>
  <c r="H4" i="2" s="1"/>
  <c r="G20" i="1"/>
  <c r="I4" i="2" s="1"/>
  <c r="G21" i="1"/>
  <c r="G22"/>
  <c r="J4" i="2" s="1"/>
  <c r="G23" i="1"/>
  <c r="J4" i="4" s="1"/>
  <c r="G27" i="1"/>
  <c r="G28"/>
  <c r="G29"/>
  <c r="G30"/>
  <c r="G33"/>
  <c r="K4" i="4" s="1"/>
  <c r="G34" i="1"/>
  <c r="G35"/>
  <c r="G5"/>
  <c r="E11"/>
  <c r="E5" i="2" s="1"/>
  <c r="E13" i="1"/>
  <c r="E14"/>
  <c r="G5" i="2" s="1"/>
  <c r="E18" i="1"/>
  <c r="H5" i="2" s="1"/>
  <c r="E19" i="1"/>
  <c r="E20"/>
  <c r="I5" i="2" s="1"/>
  <c r="E21" i="1"/>
  <c r="E22"/>
  <c r="J5" i="2" s="1"/>
  <c r="E23" i="1"/>
  <c r="J5" i="4" s="1"/>
  <c r="E24" i="1"/>
  <c r="E27"/>
  <c r="E28"/>
  <c r="E29"/>
  <c r="E30"/>
  <c r="E33"/>
  <c r="L5" i="2" s="1"/>
  <c r="E34" i="1"/>
  <c r="E35"/>
  <c r="J7"/>
  <c r="K7" s="1"/>
  <c r="H7"/>
  <c r="I7" s="1"/>
  <c r="F7"/>
  <c r="G7" s="1"/>
  <c r="D7"/>
  <c r="E7" s="1"/>
  <c r="E5"/>
  <c r="B20" i="3" l="1"/>
  <c r="C27"/>
  <c r="C29"/>
  <c r="C34"/>
  <c r="B18"/>
  <c r="C5"/>
  <c r="C30"/>
  <c r="G19" i="1"/>
  <c r="K5" i="2"/>
  <c r="B22" i="1"/>
  <c r="K3" i="4"/>
  <c r="K3" i="2"/>
  <c r="K2"/>
  <c r="L2"/>
  <c r="K4"/>
  <c r="L4"/>
  <c r="K5" i="4"/>
  <c r="B11" i="3"/>
  <c r="B6"/>
  <c r="B7" s="1"/>
  <c r="C7" s="1"/>
  <c r="B14"/>
  <c r="B15" s="1"/>
  <c r="C4" i="4"/>
  <c r="C3"/>
  <c r="B23" i="1"/>
  <c r="B33"/>
  <c r="B35" s="1"/>
  <c r="B14"/>
  <c r="B15" s="1"/>
  <c r="B18"/>
  <c r="B6"/>
  <c r="B7" s="1"/>
  <c r="C7" s="1"/>
  <c r="B20"/>
  <c r="B11"/>
  <c r="C15" i="3" l="1"/>
  <c r="B19"/>
  <c r="C19" s="1"/>
  <c r="B21"/>
  <c r="C15" i="1"/>
  <c r="B19"/>
  <c r="B21" s="1"/>
  <c r="B24" s="1"/>
  <c r="C21" i="3" l="1"/>
  <c r="B24"/>
  <c r="C19" i="1"/>
  <c r="C24" i="3" l="1"/>
  <c r="B33"/>
  <c r="C33" s="1"/>
  <c r="B35"/>
  <c r="C35" s="1"/>
  <c r="C24" i="1"/>
  <c r="C21"/>
</calcChain>
</file>

<file path=xl/sharedStrings.xml><?xml version="1.0" encoding="utf-8"?>
<sst xmlns="http://schemas.openxmlformats.org/spreadsheetml/2006/main" count="87" uniqueCount="39">
  <si>
    <t>Total Revenue</t>
  </si>
  <si>
    <t>Cost of Revenue</t>
  </si>
  <si>
    <t>Gross Profit</t>
  </si>
  <si>
    <t>Total Operating Expense</t>
  </si>
  <si>
    <t>Revenue</t>
  </si>
  <si>
    <t>Period Ending</t>
  </si>
  <si>
    <t>Operating Expense</t>
  </si>
  <si>
    <t>Research Development</t>
  </si>
  <si>
    <t>Selling General and Administrative</t>
  </si>
  <si>
    <t>Non Recurring</t>
  </si>
  <si>
    <t>Others</t>
  </si>
  <si>
    <t>Operating Income or Loss</t>
  </si>
  <si>
    <t>Income from Continuing Operations</t>
  </si>
  <si>
    <t>Total Other Income/Expense Net</t>
  </si>
  <si>
    <t>Earnings Before Interest and Taxes</t>
  </si>
  <si>
    <t>Interest Expense</t>
  </si>
  <si>
    <t>Income Before Tax</t>
  </si>
  <si>
    <t>Income Tax Expense</t>
  </si>
  <si>
    <t>Minority Interest</t>
  </si>
  <si>
    <t>Net Income From Continuing Ops</t>
  </si>
  <si>
    <t>Non-recurring Events</t>
  </si>
  <si>
    <t>Discontinued Operations</t>
  </si>
  <si>
    <t>Extraordinary Items</t>
  </si>
  <si>
    <t>Effect of Account Changes</t>
  </si>
  <si>
    <t>Other Items</t>
  </si>
  <si>
    <t>Net Income</t>
  </si>
  <si>
    <t>Preferred Stock and Other Adjustments</t>
  </si>
  <si>
    <t>Net Income Applicable to Common Shares</t>
  </si>
  <si>
    <r>
      <rPr>
        <b/>
        <sz val="11"/>
        <color theme="1"/>
        <rFont val="Calibri"/>
        <family val="2"/>
        <scheme val="minor"/>
      </rPr>
      <t xml:space="preserve">Income Statement </t>
    </r>
    <r>
      <rPr>
        <sz val="11"/>
        <color theme="1"/>
        <rFont val="Calibri"/>
        <family val="2"/>
        <scheme val="minor"/>
      </rPr>
      <t>(All numbers in Thousands)</t>
    </r>
  </si>
  <si>
    <t>Coke</t>
  </si>
  <si>
    <t>Revnue</t>
  </si>
  <si>
    <t>Growth Rate</t>
  </si>
  <si>
    <t>Selling and Admin</t>
  </si>
  <si>
    <t>Coca Cola Company</t>
  </si>
  <si>
    <t>Other Income</t>
  </si>
  <si>
    <t>Other</t>
  </si>
  <si>
    <t>Other income</t>
  </si>
  <si>
    <t>Earnings Per Share</t>
  </si>
  <si>
    <t>Eanrings Per Share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</si>
</sst>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  <numFmt numFmtId="166" formatCode="0.00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14" fontId="0" fillId="0" borderId="0" xfId="0" applyNumberFormat="1"/>
    <xf numFmtId="44" fontId="0" fillId="0" borderId="0" xfId="1" applyFont="1"/>
    <xf numFmtId="164" fontId="0" fillId="0" borderId="0" xfId="1" applyNumberFormat="1" applyFont="1"/>
    <xf numFmtId="165" fontId="0" fillId="0" borderId="0" xfId="2" applyNumberFormat="1" applyFont="1"/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left"/>
    </xf>
    <xf numFmtId="9" fontId="0" fillId="0" borderId="0" xfId="0" applyNumberFormat="1"/>
    <xf numFmtId="164" fontId="0" fillId="0" borderId="0" xfId="0" applyNumberFormat="1"/>
    <xf numFmtId="9" fontId="0" fillId="0" borderId="0" xfId="2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D43" sqref="D43"/>
    </sheetView>
  </sheetViews>
  <sheetFormatPr defaultRowHeight="15"/>
  <cols>
    <col min="1" max="1" width="33.5703125" customWidth="1"/>
    <col min="2" max="2" width="15.5703125" bestFit="1" customWidth="1"/>
    <col min="3" max="3" width="8.7109375" style="11" customWidth="1"/>
    <col min="4" max="4" width="15.42578125" customWidth="1"/>
    <col min="5" max="5" width="8.7109375" style="11" customWidth="1"/>
    <col min="6" max="6" width="15.42578125" customWidth="1"/>
    <col min="7" max="7" width="8.7109375" style="11" customWidth="1"/>
    <col min="8" max="8" width="15.42578125" customWidth="1"/>
    <col min="9" max="9" width="8.7109375" style="11" customWidth="1"/>
    <col min="10" max="10" width="15.42578125" customWidth="1"/>
    <col min="11" max="11" width="8.7109375" style="11" customWidth="1"/>
  </cols>
  <sheetData>
    <row r="1" spans="1:12">
      <c r="A1" t="s">
        <v>33</v>
      </c>
    </row>
    <row r="2" spans="1:12">
      <c r="A2" t="s">
        <v>28</v>
      </c>
    </row>
    <row r="3" spans="1:12">
      <c r="A3" s="1" t="s">
        <v>5</v>
      </c>
      <c r="B3" s="6">
        <v>43465</v>
      </c>
      <c r="D3" s="6">
        <v>43100</v>
      </c>
      <c r="F3" s="6">
        <v>42735</v>
      </c>
      <c r="H3" s="6">
        <v>42369</v>
      </c>
      <c r="J3" s="6">
        <v>42004</v>
      </c>
    </row>
    <row r="4" spans="1:12">
      <c r="A4" s="2" t="s">
        <v>4</v>
      </c>
    </row>
    <row r="5" spans="1:12">
      <c r="A5" s="5" t="s">
        <v>0</v>
      </c>
      <c r="B5" s="13">
        <f>'Projected Calculations (KO)'!B6</f>
        <v>28358974.725608319</v>
      </c>
      <c r="C5" s="11">
        <v>1</v>
      </c>
      <c r="D5" s="8">
        <v>35410000</v>
      </c>
      <c r="E5" s="11">
        <f>D5/D5</f>
        <v>1</v>
      </c>
      <c r="F5" s="8">
        <v>41863000</v>
      </c>
      <c r="G5" s="11">
        <f>F5/$F$5</f>
        <v>1</v>
      </c>
      <c r="H5" s="8">
        <v>44294000</v>
      </c>
      <c r="I5" s="11">
        <f>H5/$H$5</f>
        <v>1</v>
      </c>
      <c r="J5" s="8">
        <v>45998000</v>
      </c>
      <c r="K5" s="11">
        <f>J5/$J$5</f>
        <v>1</v>
      </c>
    </row>
    <row r="6" spans="1:12">
      <c r="A6" s="5" t="s">
        <v>1</v>
      </c>
      <c r="B6" s="15">
        <f>B5*C6</f>
        <v>10411287.204662925</v>
      </c>
      <c r="C6" s="11">
        <f>'Projected Calculations (KO)'!D6</f>
        <v>0.36712495093348602</v>
      </c>
      <c r="D6" s="8">
        <v>13256000</v>
      </c>
      <c r="E6" s="11">
        <f>D6/$D$5</f>
        <v>0.37435752612256423</v>
      </c>
      <c r="F6" s="8">
        <v>16465000</v>
      </c>
      <c r="G6" s="11">
        <f t="shared" ref="G6:G35" si="0">F6/$F$5</f>
        <v>0.39330673864749299</v>
      </c>
      <c r="H6" s="8">
        <v>17482000</v>
      </c>
      <c r="I6" s="11">
        <f t="shared" ref="I6:I35" si="1">H6/$H$5</f>
        <v>0.39468099516864585</v>
      </c>
      <c r="J6" s="8">
        <v>17889000</v>
      </c>
      <c r="K6" s="11">
        <f t="shared" ref="K6:K35" si="2">J6/$J$5</f>
        <v>0.38890821340058263</v>
      </c>
      <c r="L6" s="14"/>
    </row>
    <row r="7" spans="1:12">
      <c r="A7" s="5" t="s">
        <v>2</v>
      </c>
      <c r="B7" s="15">
        <f>B5-B6</f>
        <v>17947687.520945393</v>
      </c>
      <c r="C7" s="11">
        <f>B7/B5</f>
        <v>0.63287504906651393</v>
      </c>
      <c r="D7" s="8">
        <f>D5-D6</f>
        <v>22154000</v>
      </c>
      <c r="E7" s="11">
        <f>D7/$D$5</f>
        <v>0.62564247387743577</v>
      </c>
      <c r="F7" s="8">
        <f>F5-F6</f>
        <v>25398000</v>
      </c>
      <c r="G7" s="11">
        <f t="shared" si="0"/>
        <v>0.60669326135250701</v>
      </c>
      <c r="H7" s="8">
        <f>H5-H6</f>
        <v>26812000</v>
      </c>
      <c r="I7" s="11">
        <f t="shared" si="1"/>
        <v>0.60531900483135415</v>
      </c>
      <c r="J7" s="8">
        <f>J5-J6</f>
        <v>28109000</v>
      </c>
      <c r="K7" s="11">
        <f t="shared" si="2"/>
        <v>0.61109178659941732</v>
      </c>
      <c r="L7" s="14"/>
    </row>
    <row r="8" spans="1:12">
      <c r="A8" s="3"/>
      <c r="B8" s="15"/>
      <c r="D8" s="8"/>
      <c r="F8" s="8"/>
      <c r="H8" s="8"/>
      <c r="J8" s="8"/>
      <c r="L8" s="14"/>
    </row>
    <row r="9" spans="1:12">
      <c r="A9" s="2" t="s">
        <v>6</v>
      </c>
      <c r="B9" s="15"/>
      <c r="D9" s="8"/>
      <c r="F9" s="8"/>
      <c r="H9" s="8"/>
      <c r="J9" s="8"/>
      <c r="L9" s="14"/>
    </row>
    <row r="10" spans="1:12">
      <c r="A10" s="5" t="s">
        <v>7</v>
      </c>
      <c r="B10" s="15">
        <v>0</v>
      </c>
      <c r="C10" s="11">
        <v>0</v>
      </c>
      <c r="D10" s="8">
        <v>0</v>
      </c>
      <c r="F10" s="8">
        <v>0</v>
      </c>
      <c r="G10" s="11">
        <f t="shared" si="0"/>
        <v>0</v>
      </c>
      <c r="H10" s="8">
        <v>0</v>
      </c>
      <c r="I10" s="11">
        <f t="shared" si="1"/>
        <v>0</v>
      </c>
      <c r="J10" s="8">
        <v>0</v>
      </c>
      <c r="K10" s="11">
        <f t="shared" si="2"/>
        <v>0</v>
      </c>
      <c r="L10" s="14"/>
    </row>
    <row r="11" spans="1:12">
      <c r="A11" s="5" t="s">
        <v>8</v>
      </c>
      <c r="B11" s="15">
        <f>C11*B5</f>
        <v>9869474.0476511866</v>
      </c>
      <c r="C11" s="11">
        <f>'Projected Calculations (KO)'!E6</f>
        <v>0.34801942394408902</v>
      </c>
      <c r="D11" s="8">
        <v>12496000</v>
      </c>
      <c r="E11" s="11">
        <f>D11/$D$5</f>
        <v>0.35289466252471052</v>
      </c>
      <c r="F11" s="8">
        <v>15262000</v>
      </c>
      <c r="G11" s="11">
        <f t="shared" si="0"/>
        <v>0.36457014547452404</v>
      </c>
      <c r="H11" s="8">
        <v>16427000</v>
      </c>
      <c r="I11" s="11">
        <f t="shared" si="1"/>
        <v>0.37086287081771796</v>
      </c>
      <c r="J11" s="8">
        <v>17218000</v>
      </c>
      <c r="K11" s="11">
        <f t="shared" si="2"/>
        <v>0.37432062263576676</v>
      </c>
    </row>
    <row r="12" spans="1:12">
      <c r="A12" s="5" t="s">
        <v>9</v>
      </c>
      <c r="B12" s="15">
        <v>0</v>
      </c>
      <c r="C12" s="11">
        <v>0</v>
      </c>
      <c r="D12" s="8">
        <v>0</v>
      </c>
      <c r="F12" s="8">
        <v>0</v>
      </c>
      <c r="G12" s="11">
        <f t="shared" si="0"/>
        <v>0</v>
      </c>
      <c r="H12" s="8">
        <v>0</v>
      </c>
      <c r="I12" s="11">
        <f t="shared" si="1"/>
        <v>0</v>
      </c>
      <c r="J12" s="8">
        <v>0</v>
      </c>
      <c r="K12" s="11">
        <f t="shared" si="2"/>
        <v>0</v>
      </c>
    </row>
    <row r="13" spans="1:12">
      <c r="A13" s="5" t="s">
        <v>10</v>
      </c>
      <c r="B13" s="15">
        <f>'Projected Calculations (KO)'!F6</f>
        <v>173000</v>
      </c>
      <c r="C13" s="11">
        <v>0</v>
      </c>
      <c r="D13" s="8">
        <v>48000</v>
      </c>
      <c r="E13" s="11">
        <f t="shared" ref="E13:E35" si="3">D13/$D$5</f>
        <v>1.3555492798644452E-3</v>
      </c>
      <c r="F13" s="8">
        <v>274000</v>
      </c>
      <c r="G13" s="11">
        <f t="shared" si="0"/>
        <v>6.5451592098034065E-3</v>
      </c>
      <c r="H13" s="8">
        <v>145000</v>
      </c>
      <c r="I13" s="11">
        <f t="shared" si="1"/>
        <v>3.2735810719284777E-3</v>
      </c>
      <c r="J13" s="8">
        <v>24000</v>
      </c>
      <c r="K13" s="11">
        <f t="shared" si="2"/>
        <v>5.2176181573111876E-4</v>
      </c>
    </row>
    <row r="14" spans="1:12">
      <c r="A14" s="5" t="s">
        <v>3</v>
      </c>
      <c r="B14" s="15">
        <f>C14*B5</f>
        <v>20672089.177453171</v>
      </c>
      <c r="C14" s="11">
        <f>'Projected Calculations (KO)'!G6</f>
        <v>0.72894346066700899</v>
      </c>
      <c r="D14" s="8">
        <v>25800000</v>
      </c>
      <c r="E14" s="11">
        <f t="shared" si="3"/>
        <v>0.72860773792713918</v>
      </c>
      <c r="F14" s="8">
        <v>32001000</v>
      </c>
      <c r="G14" s="11">
        <f t="shared" si="0"/>
        <v>0.76442204333182051</v>
      </c>
      <c r="H14" s="8">
        <v>34054000</v>
      </c>
      <c r="I14" s="11">
        <f t="shared" si="1"/>
        <v>0.76881744705829236</v>
      </c>
      <c r="J14" s="8">
        <v>35131000</v>
      </c>
      <c r="K14" s="11">
        <f t="shared" si="2"/>
        <v>0.76375059785208055</v>
      </c>
    </row>
    <row r="15" spans="1:12">
      <c r="A15" s="5" t="s">
        <v>11</v>
      </c>
      <c r="B15" s="15">
        <f>B5-B14</f>
        <v>7686885.5481551476</v>
      </c>
      <c r="C15" s="11">
        <f>B15/B5</f>
        <v>0.27105653933299095</v>
      </c>
      <c r="D15" s="8">
        <f>D5-D14</f>
        <v>9610000</v>
      </c>
      <c r="E15" s="11">
        <f t="shared" si="3"/>
        <v>0.27139226207286077</v>
      </c>
      <c r="F15" s="8">
        <f>F5-F14</f>
        <v>9862000</v>
      </c>
      <c r="G15" s="11">
        <f t="shared" si="0"/>
        <v>0.23557795666817954</v>
      </c>
      <c r="H15" s="8">
        <f>H5-H14</f>
        <v>10240000</v>
      </c>
      <c r="I15" s="11">
        <f t="shared" si="1"/>
        <v>0.23118255294170767</v>
      </c>
      <c r="J15" s="8">
        <f>J5-J14</f>
        <v>10867000</v>
      </c>
      <c r="K15" s="11">
        <f t="shared" si="2"/>
        <v>0.23624940214791948</v>
      </c>
    </row>
    <row r="16" spans="1:12">
      <c r="A16" s="3"/>
      <c r="B16" s="15"/>
      <c r="D16" s="8"/>
      <c r="F16" s="8"/>
      <c r="H16" s="8"/>
      <c r="J16" s="8"/>
    </row>
    <row r="17" spans="1:11">
      <c r="A17" s="2" t="s">
        <v>12</v>
      </c>
      <c r="B17" s="15"/>
      <c r="D17" s="8"/>
      <c r="F17" s="8"/>
      <c r="H17" s="8"/>
      <c r="J17" s="8"/>
    </row>
    <row r="18" spans="1:11">
      <c r="A18" s="5" t="s">
        <v>13</v>
      </c>
      <c r="B18" s="15">
        <f>B5*C18</f>
        <v>-2406183.3978373832</v>
      </c>
      <c r="C18" s="11">
        <f>'Projected Calculations (KO)'!H6</f>
        <v>-8.4847333908181999E-2</v>
      </c>
      <c r="D18" s="8">
        <v>-2868000</v>
      </c>
      <c r="E18" s="11">
        <f t="shared" si="3"/>
        <v>-8.099406947190059E-2</v>
      </c>
      <c r="F18" s="8">
        <v>-1726000</v>
      </c>
      <c r="G18" s="11">
        <f t="shared" si="0"/>
        <v>-4.1229725533287152E-2</v>
      </c>
      <c r="H18" s="8">
        <v>-635000</v>
      </c>
      <c r="I18" s="11">
        <f t="shared" si="1"/>
        <v>-1.4336027452928161E-2</v>
      </c>
      <c r="J18" s="8">
        <v>-1542000</v>
      </c>
      <c r="K18" s="11">
        <f t="shared" si="2"/>
        <v>-3.3523196660724376E-2</v>
      </c>
    </row>
    <row r="19" spans="1:11">
      <c r="A19" s="5" t="s">
        <v>14</v>
      </c>
      <c r="B19" s="15">
        <f>B15</f>
        <v>7686885.5481551476</v>
      </c>
      <c r="C19" s="11">
        <f>B19/B5</f>
        <v>0.27105653933299095</v>
      </c>
      <c r="D19" s="8">
        <f>D15</f>
        <v>9610000</v>
      </c>
      <c r="E19" s="11">
        <f t="shared" si="3"/>
        <v>0.27139226207286077</v>
      </c>
      <c r="F19" s="8">
        <f>F15</f>
        <v>9862000</v>
      </c>
      <c r="G19" s="11">
        <f t="shared" si="0"/>
        <v>0.23557795666817954</v>
      </c>
      <c r="H19" s="8">
        <f>H15</f>
        <v>10240000</v>
      </c>
      <c r="I19" s="11">
        <f t="shared" si="1"/>
        <v>0.23118255294170767</v>
      </c>
      <c r="J19" s="8">
        <f>J15</f>
        <v>10867000</v>
      </c>
      <c r="K19" s="11">
        <f t="shared" si="2"/>
        <v>0.23624940214791948</v>
      </c>
    </row>
    <row r="20" spans="1:11">
      <c r="A20" s="5" t="s">
        <v>15</v>
      </c>
      <c r="B20" s="15">
        <f>C20*B5</f>
        <v>-772920.23657713132</v>
      </c>
      <c r="C20" s="11">
        <f>'Projected Calculations (KO)'!I6</f>
        <v>-2.7254872366001999E-2</v>
      </c>
      <c r="D20" s="8">
        <v>-841000</v>
      </c>
      <c r="E20" s="11">
        <f t="shared" si="3"/>
        <v>-2.3750353007624965E-2</v>
      </c>
      <c r="F20" s="8">
        <v>-733000</v>
      </c>
      <c r="G20" s="11">
        <f t="shared" si="0"/>
        <v>-1.7509495258342691E-2</v>
      </c>
      <c r="H20" s="8">
        <v>-856000</v>
      </c>
      <c r="I20" s="11">
        <f t="shared" si="1"/>
        <v>-1.9325416534970878E-2</v>
      </c>
      <c r="J20" s="8">
        <v>-483000</v>
      </c>
      <c r="K20" s="11">
        <f t="shared" si="2"/>
        <v>-1.0500456541588765E-2</v>
      </c>
    </row>
    <row r="21" spans="1:11">
      <c r="A21" s="5" t="s">
        <v>16</v>
      </c>
      <c r="B21" s="15">
        <f>SUM(B19:B20)</f>
        <v>6913965.3115780167</v>
      </c>
      <c r="C21" s="11">
        <f>B21/B5</f>
        <v>0.24380166696698896</v>
      </c>
      <c r="D21" s="8">
        <f>SUM(D18:D19)</f>
        <v>6742000</v>
      </c>
      <c r="E21" s="11">
        <f t="shared" si="3"/>
        <v>0.19039819260096019</v>
      </c>
      <c r="F21" s="8">
        <f>SUM(F18:F19)</f>
        <v>8136000</v>
      </c>
      <c r="G21" s="11">
        <f t="shared" si="0"/>
        <v>0.19434823113489239</v>
      </c>
      <c r="H21" s="8">
        <f>SUM(H18:H19)</f>
        <v>9605000</v>
      </c>
      <c r="I21" s="11">
        <f t="shared" si="1"/>
        <v>0.21684652548877953</v>
      </c>
      <c r="J21" s="8">
        <f>SUM(J18:J19)</f>
        <v>9325000</v>
      </c>
      <c r="K21" s="11">
        <f t="shared" si="2"/>
        <v>0.20272620548719508</v>
      </c>
    </row>
    <row r="22" spans="1:11">
      <c r="A22" s="5" t="s">
        <v>17</v>
      </c>
      <c r="B22" s="15">
        <f>B5*C22</f>
        <v>1005710.6592878663</v>
      </c>
      <c r="C22" s="11">
        <f>'Projected Calculations (KO)'!J6</f>
        <v>3.54635761348489E-2</v>
      </c>
      <c r="D22" s="8">
        <v>5560000</v>
      </c>
      <c r="E22" s="11">
        <f t="shared" si="3"/>
        <v>0.15701779158429821</v>
      </c>
      <c r="F22" s="8">
        <v>1586000</v>
      </c>
      <c r="G22" s="11">
        <f t="shared" si="0"/>
        <v>3.7885483601270808E-2</v>
      </c>
      <c r="H22" s="8">
        <v>2239000</v>
      </c>
      <c r="I22" s="11">
        <f t="shared" si="1"/>
        <v>5.0548607034812842E-2</v>
      </c>
      <c r="J22" s="8">
        <v>2201000</v>
      </c>
      <c r="K22" s="11">
        <f t="shared" si="2"/>
        <v>4.7849906517674679E-2</v>
      </c>
    </row>
    <row r="23" spans="1:11">
      <c r="A23" s="5" t="s">
        <v>18</v>
      </c>
      <c r="B23" s="15">
        <f>C23*B5</f>
        <v>88472.396797156878</v>
      </c>
      <c r="C23" s="11">
        <f>'Projected Calculations (KO)'!K6</f>
        <v>3.11973185396106E-3</v>
      </c>
      <c r="D23" s="8">
        <v>1905000</v>
      </c>
      <c r="E23" s="11">
        <f t="shared" si="3"/>
        <v>5.3798362044620164E-2</v>
      </c>
      <c r="F23" s="8">
        <v>158000</v>
      </c>
      <c r="G23" s="11">
        <f t="shared" si="0"/>
        <v>3.7742158947041541E-3</v>
      </c>
      <c r="H23" s="8">
        <v>210000</v>
      </c>
      <c r="I23" s="11">
        <f t="shared" si="1"/>
        <v>4.7410484489998645E-3</v>
      </c>
      <c r="J23" s="8">
        <v>241000</v>
      </c>
      <c r="K23" s="11">
        <f t="shared" si="2"/>
        <v>5.2393582329666507E-3</v>
      </c>
    </row>
    <row r="24" spans="1:11">
      <c r="A24" s="5" t="s">
        <v>19</v>
      </c>
      <c r="B24" s="15">
        <f>B21-B22</f>
        <v>5908254.6522901505</v>
      </c>
      <c r="C24" s="11">
        <f>B24/B5</f>
        <v>0.20833809083214008</v>
      </c>
      <c r="D24" s="8">
        <f>D21-D22</f>
        <v>1182000</v>
      </c>
      <c r="E24" s="11">
        <f t="shared" si="3"/>
        <v>3.3380401016661961E-2</v>
      </c>
      <c r="F24" s="8">
        <f>F21-F22</f>
        <v>6550000</v>
      </c>
      <c r="G24" s="11">
        <f t="shared" si="0"/>
        <v>0.15646274753362158</v>
      </c>
      <c r="H24" s="8">
        <f>H21-H22</f>
        <v>7366000</v>
      </c>
      <c r="I24" s="11">
        <f t="shared" si="1"/>
        <v>0.16629791845396669</v>
      </c>
      <c r="J24" s="8">
        <f>J21-J22</f>
        <v>7124000</v>
      </c>
      <c r="K24" s="11">
        <f t="shared" si="2"/>
        <v>0.1548762989695204</v>
      </c>
    </row>
    <row r="25" spans="1:11">
      <c r="A25" s="3"/>
      <c r="B25" s="15"/>
      <c r="D25" s="8"/>
      <c r="F25" s="8"/>
      <c r="H25" s="8"/>
      <c r="J25" s="8"/>
    </row>
    <row r="26" spans="1:11">
      <c r="A26" s="2" t="s">
        <v>20</v>
      </c>
      <c r="B26" s="15"/>
      <c r="D26" s="8"/>
      <c r="F26" s="8"/>
      <c r="H26" s="8"/>
      <c r="J26" s="8"/>
    </row>
    <row r="27" spans="1:11">
      <c r="A27" s="4" t="s">
        <v>21</v>
      </c>
      <c r="B27" s="15">
        <v>101000</v>
      </c>
      <c r="C27" s="11">
        <f>B27/B5</f>
        <v>3.5614827749324948E-3</v>
      </c>
      <c r="D27" s="8">
        <v>101000</v>
      </c>
      <c r="E27" s="11">
        <f t="shared" si="3"/>
        <v>2.8523016097147698E-3</v>
      </c>
      <c r="F27" s="8">
        <v>101000</v>
      </c>
      <c r="G27" s="11">
        <f t="shared" si="0"/>
        <v>2.4126316795260731E-3</v>
      </c>
      <c r="H27" s="8">
        <v>101000</v>
      </c>
      <c r="I27" s="11">
        <f t="shared" si="1"/>
        <v>2.2802185397570777E-3</v>
      </c>
      <c r="J27" s="8">
        <v>101000</v>
      </c>
      <c r="K27" s="11">
        <f t="shared" si="2"/>
        <v>2.1957476412017914E-3</v>
      </c>
    </row>
    <row r="28" spans="1:11">
      <c r="A28" s="4" t="s">
        <v>22</v>
      </c>
      <c r="B28" s="15">
        <v>0</v>
      </c>
      <c r="C28" s="11">
        <v>0</v>
      </c>
      <c r="D28" s="8">
        <v>0</v>
      </c>
      <c r="E28" s="11">
        <f t="shared" si="3"/>
        <v>0</v>
      </c>
      <c r="F28" s="8">
        <v>0</v>
      </c>
      <c r="G28" s="11">
        <f t="shared" si="0"/>
        <v>0</v>
      </c>
      <c r="H28" s="8">
        <v>0</v>
      </c>
      <c r="I28" s="11">
        <f t="shared" si="1"/>
        <v>0</v>
      </c>
      <c r="J28" s="8">
        <v>0</v>
      </c>
      <c r="K28" s="11">
        <f t="shared" si="2"/>
        <v>0</v>
      </c>
    </row>
    <row r="29" spans="1:11">
      <c r="A29" s="4" t="s">
        <v>23</v>
      </c>
      <c r="B29" s="15">
        <v>0</v>
      </c>
      <c r="C29" s="11">
        <v>0</v>
      </c>
      <c r="D29" s="8">
        <v>0</v>
      </c>
      <c r="E29" s="11">
        <f t="shared" si="3"/>
        <v>0</v>
      </c>
      <c r="F29" s="8">
        <v>0</v>
      </c>
      <c r="G29" s="11">
        <f t="shared" si="0"/>
        <v>0</v>
      </c>
      <c r="H29" s="8">
        <v>0</v>
      </c>
      <c r="I29" s="11">
        <f t="shared" si="1"/>
        <v>0</v>
      </c>
      <c r="J29" s="8">
        <v>0</v>
      </c>
      <c r="K29" s="11">
        <f t="shared" si="2"/>
        <v>0</v>
      </c>
    </row>
    <row r="30" spans="1:11">
      <c r="A30" s="4" t="s">
        <v>24</v>
      </c>
      <c r="B30" s="15">
        <v>0</v>
      </c>
      <c r="C30" s="11">
        <v>0</v>
      </c>
      <c r="D30" s="8">
        <v>0</v>
      </c>
      <c r="E30" s="11">
        <f t="shared" si="3"/>
        <v>0</v>
      </c>
      <c r="F30" s="8">
        <v>0</v>
      </c>
      <c r="G30" s="11">
        <f t="shared" si="0"/>
        <v>0</v>
      </c>
      <c r="H30" s="8">
        <v>0</v>
      </c>
      <c r="I30" s="11">
        <f t="shared" si="1"/>
        <v>0</v>
      </c>
      <c r="J30" s="8">
        <v>0</v>
      </c>
      <c r="K30" s="11">
        <f t="shared" si="2"/>
        <v>0</v>
      </c>
    </row>
    <row r="31" spans="1:11">
      <c r="A31" s="3"/>
      <c r="B31" s="15"/>
      <c r="D31" s="8"/>
      <c r="F31" s="8"/>
      <c r="H31" s="8"/>
      <c r="J31" s="8"/>
    </row>
    <row r="32" spans="1:11">
      <c r="A32" s="2" t="s">
        <v>25</v>
      </c>
      <c r="B32" s="15"/>
      <c r="D32" s="8"/>
      <c r="F32" s="8"/>
      <c r="H32" s="8"/>
      <c r="J32" s="8"/>
    </row>
    <row r="33" spans="1:11">
      <c r="A33" s="4" t="s">
        <v>25</v>
      </c>
      <c r="B33" s="15">
        <f>B5*C33</f>
        <v>4136649.9263943001</v>
      </c>
      <c r="C33" s="11">
        <f>'Projected Calculations (KO)'!L6</f>
        <v>0.14586740058197101</v>
      </c>
      <c r="D33" s="8">
        <v>1248000</v>
      </c>
      <c r="E33" s="11">
        <f t="shared" si="3"/>
        <v>3.5244281276475574E-2</v>
      </c>
      <c r="F33" s="8">
        <v>6527000</v>
      </c>
      <c r="G33" s="11">
        <f t="shared" si="0"/>
        <v>0.15591333635907603</v>
      </c>
      <c r="H33" s="8">
        <v>7351000</v>
      </c>
      <c r="I33" s="11">
        <f t="shared" si="1"/>
        <v>0.16595927213618097</v>
      </c>
      <c r="J33" s="8">
        <v>7098000</v>
      </c>
      <c r="K33" s="11">
        <f t="shared" si="2"/>
        <v>0.15431105700247838</v>
      </c>
    </row>
    <row r="34" spans="1:11">
      <c r="A34" s="4" t="s">
        <v>26</v>
      </c>
      <c r="B34" s="15">
        <v>0</v>
      </c>
      <c r="C34" s="11">
        <v>0</v>
      </c>
      <c r="D34" s="8">
        <v>0</v>
      </c>
      <c r="E34" s="11">
        <f t="shared" si="3"/>
        <v>0</v>
      </c>
      <c r="F34" s="8">
        <v>0</v>
      </c>
      <c r="G34" s="11">
        <f t="shared" si="0"/>
        <v>0</v>
      </c>
      <c r="H34" s="8">
        <v>0</v>
      </c>
      <c r="I34" s="11">
        <f t="shared" si="1"/>
        <v>0</v>
      </c>
      <c r="J34" s="8">
        <v>0</v>
      </c>
      <c r="K34" s="11">
        <f t="shared" si="2"/>
        <v>0</v>
      </c>
    </row>
    <row r="35" spans="1:11">
      <c r="A35" s="4" t="s">
        <v>27</v>
      </c>
      <c r="B35" s="15">
        <f>B33</f>
        <v>4136649.9263943001</v>
      </c>
      <c r="C35" s="11">
        <f>C33</f>
        <v>0.14586740058197101</v>
      </c>
      <c r="D35" s="8">
        <v>1248000</v>
      </c>
      <c r="E35" s="11">
        <f t="shared" si="3"/>
        <v>3.5244281276475574E-2</v>
      </c>
      <c r="F35" s="8">
        <v>6527000</v>
      </c>
      <c r="G35" s="11">
        <f t="shared" si="0"/>
        <v>0.15591333635907603</v>
      </c>
      <c r="H35" s="8">
        <v>7351000</v>
      </c>
      <c r="I35" s="11">
        <f t="shared" si="1"/>
        <v>0.16595927213618097</v>
      </c>
      <c r="J35" s="8">
        <v>7098000</v>
      </c>
      <c r="K35" s="11">
        <f t="shared" si="2"/>
        <v>0.15431105700247838</v>
      </c>
    </row>
    <row r="36" spans="1:11">
      <c r="D36" s="7"/>
      <c r="F36" s="7"/>
      <c r="H36" s="7"/>
      <c r="J36" s="7"/>
    </row>
    <row r="38" spans="1:11">
      <c r="A38" s="19" t="s">
        <v>37</v>
      </c>
      <c r="B38" s="19"/>
      <c r="F38" s="8"/>
      <c r="H38" s="8"/>
      <c r="J38" s="8"/>
    </row>
    <row r="39" spans="1:11">
      <c r="A39" s="18">
        <v>2014</v>
      </c>
      <c r="B39" s="18">
        <v>1.6</v>
      </c>
    </row>
    <row r="40" spans="1:11">
      <c r="A40" s="18">
        <v>2015</v>
      </c>
      <c r="B40" s="18">
        <v>1.67</v>
      </c>
    </row>
    <row r="41" spans="1:11">
      <c r="A41" s="18">
        <v>2016</v>
      </c>
      <c r="B41" s="18">
        <v>1.49</v>
      </c>
    </row>
    <row r="42" spans="1:11">
      <c r="A42" s="18">
        <v>2017</v>
      </c>
      <c r="B42" s="18">
        <v>1.48</v>
      </c>
    </row>
    <row r="43" spans="1:11">
      <c r="A43" s="18">
        <v>2018</v>
      </c>
      <c r="B43" s="18">
        <v>1.425</v>
      </c>
    </row>
  </sheetData>
  <mergeCells count="1">
    <mergeCell ref="A38:B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M12" sqref="M12"/>
    </sheetView>
  </sheetViews>
  <sheetFormatPr defaultRowHeight="15"/>
  <cols>
    <col min="1" max="1" width="10.7109375" bestFit="1" customWidth="1"/>
    <col min="2" max="2" width="15.28515625" bestFit="1" customWidth="1"/>
    <col min="3" max="3" width="12" bestFit="1" customWidth="1"/>
    <col min="4" max="4" width="15.5703125" bestFit="1" customWidth="1"/>
    <col min="5" max="5" width="17.28515625" bestFit="1" customWidth="1"/>
    <col min="6" max="6" width="17.28515625" customWidth="1"/>
    <col min="7" max="7" width="18" bestFit="1" customWidth="1"/>
    <col min="8" max="8" width="18" customWidth="1"/>
    <col min="9" max="9" width="16" bestFit="1" customWidth="1"/>
    <col min="10" max="10" width="19.140625" bestFit="1" customWidth="1"/>
    <col min="11" max="11" width="16.140625" bestFit="1" customWidth="1"/>
  </cols>
  <sheetData>
    <row r="1" spans="1:12">
      <c r="A1" t="s">
        <v>29</v>
      </c>
      <c r="B1" t="s">
        <v>30</v>
      </c>
      <c r="C1" t="s">
        <v>31</v>
      </c>
      <c r="D1" t="s">
        <v>1</v>
      </c>
      <c r="E1" t="s">
        <v>32</v>
      </c>
      <c r="F1" t="s">
        <v>35</v>
      </c>
      <c r="G1" t="s">
        <v>6</v>
      </c>
      <c r="H1" t="s">
        <v>36</v>
      </c>
      <c r="I1" t="s">
        <v>15</v>
      </c>
      <c r="J1" t="s">
        <v>17</v>
      </c>
      <c r="K1" t="s">
        <v>18</v>
      </c>
      <c r="L1" t="s">
        <v>25</v>
      </c>
    </row>
    <row r="2" spans="1:12">
      <c r="A2" s="6">
        <v>42004</v>
      </c>
      <c r="B2" s="7">
        <f>'Projected Income Statement (KO)'!J5</f>
        <v>45998000</v>
      </c>
      <c r="D2" s="17">
        <f>'Projected Income Statement (KO)'!K6</f>
        <v>0.38890821340058263</v>
      </c>
      <c r="E2" s="17">
        <f>'Projected Income Statement (KO)'!K11</f>
        <v>0.37432062263576676</v>
      </c>
      <c r="F2">
        <f>'Projected Income Statement (KO)'!J13</f>
        <v>24000</v>
      </c>
      <c r="G2" s="17">
        <f>'Projected Income Statement (KO)'!K14</f>
        <v>0.76375059785208055</v>
      </c>
      <c r="H2" s="14">
        <f>'Projected Income Statement (KO)'!K18</f>
        <v>-3.3523196660724376E-2</v>
      </c>
      <c r="I2" s="17">
        <f>'Projected Income Statement (KO)'!K20</f>
        <v>-1.0500456541588765E-2</v>
      </c>
      <c r="J2" s="17">
        <f>'Projected Income Statement (KO)'!K22</f>
        <v>4.7849906517674679E-2</v>
      </c>
      <c r="K2" s="17">
        <f>'Projected Income Statement (KO)'!K23</f>
        <v>5.2393582329666507E-3</v>
      </c>
      <c r="L2" s="17">
        <f>'Projected Income Statement (KO)'!K33</f>
        <v>0.15431105700247838</v>
      </c>
    </row>
    <row r="3" spans="1:12">
      <c r="A3" s="6">
        <v>42369</v>
      </c>
      <c r="B3" s="7">
        <f>'Projected Income Statement (KO)'!H5</f>
        <v>44294000</v>
      </c>
      <c r="C3" s="12">
        <f>B3/B2</f>
        <v>0.96295491108309061</v>
      </c>
      <c r="D3" s="17">
        <f>'Projected Income Statement (KO)'!I6</f>
        <v>0.39468099516864585</v>
      </c>
      <c r="E3" s="17">
        <f>'Projected Income Statement (KO)'!I11</f>
        <v>0.37086287081771796</v>
      </c>
      <c r="F3">
        <f>'Projected Income Statement (KO)'!H13</f>
        <v>145000</v>
      </c>
      <c r="G3" s="17">
        <f>'Projected Income Statement (KO)'!I14</f>
        <v>0.76881744705829236</v>
      </c>
      <c r="H3" s="14">
        <f>'Projected Income Statement (KO)'!I18</f>
        <v>-1.4336027452928161E-2</v>
      </c>
      <c r="I3" s="17">
        <f>'Projected Income Statement (KO)'!I20</f>
        <v>-1.9325416534970878E-2</v>
      </c>
      <c r="J3" s="17">
        <f>'Projected Income Statement (KO)'!I22</f>
        <v>5.0548607034812842E-2</v>
      </c>
      <c r="K3" s="17">
        <f>'Projected Income Statement (KO)'!I23</f>
        <v>4.7410484489998645E-3</v>
      </c>
      <c r="L3" s="17">
        <f>'Projected Income Statement (KO)'!I33</f>
        <v>0.16595927213618097</v>
      </c>
    </row>
    <row r="4" spans="1:12">
      <c r="A4" s="6">
        <v>42735</v>
      </c>
      <c r="B4" s="7">
        <f>'Projected Income Statement (KO)'!F5</f>
        <v>41863000</v>
      </c>
      <c r="C4" s="12">
        <f t="shared" ref="C4:C5" si="0">B4/B3</f>
        <v>0.94511672009753012</v>
      </c>
      <c r="D4" s="17">
        <f>'Projected Income Statement (KO)'!G6</f>
        <v>0.39330673864749299</v>
      </c>
      <c r="E4" s="17">
        <f>'Projected Income Statement (KO)'!G11</f>
        <v>0.36457014547452404</v>
      </c>
      <c r="F4">
        <f>'Projected Income Statement (KO)'!F13</f>
        <v>274000</v>
      </c>
      <c r="G4" s="17">
        <f>'Projected Income Statement (KO)'!G14</f>
        <v>0.76442204333182051</v>
      </c>
      <c r="H4" s="14">
        <f>'Projected Income Statement (KO)'!G18</f>
        <v>-4.1229725533287152E-2</v>
      </c>
      <c r="I4" s="17">
        <f>'Projected Income Statement (KO)'!G20</f>
        <v>-1.7509495258342691E-2</v>
      </c>
      <c r="J4" s="17">
        <f>'Projected Income Statement (KO)'!G22</f>
        <v>3.7885483601270808E-2</v>
      </c>
      <c r="K4" s="17">
        <f>'Projected Income Statement (KO)'!G23</f>
        <v>3.7742158947041541E-3</v>
      </c>
      <c r="L4" s="17">
        <f>'Projected Income Statement (KO)'!G33</f>
        <v>0.15591333635907603</v>
      </c>
    </row>
    <row r="5" spans="1:12">
      <c r="A5" s="6">
        <v>43100</v>
      </c>
      <c r="B5" s="7">
        <f>'Projected Income Statement (KO)'!D5</f>
        <v>35410000</v>
      </c>
      <c r="C5" s="12">
        <f t="shared" si="0"/>
        <v>0.84585433437641833</v>
      </c>
      <c r="D5" s="17">
        <f>'Projected Income Statement (KO)'!E6</f>
        <v>0.37435752612256423</v>
      </c>
      <c r="E5" s="17">
        <f>'Projected Income Statement (KO)'!E11</f>
        <v>0.35289466252471052</v>
      </c>
      <c r="F5">
        <f>'Projected Income Statement (KO)'!D13</f>
        <v>48000</v>
      </c>
      <c r="G5" s="17">
        <f>'Projected Income Statement (KO)'!E14</f>
        <v>0.72860773792713918</v>
      </c>
      <c r="H5" s="14">
        <f>'Projected Income Statement (KO)'!E18</f>
        <v>-8.099406947190059E-2</v>
      </c>
      <c r="I5" s="17">
        <f>'Projected Income Statement (KO)'!E20</f>
        <v>-2.3750353007624965E-2</v>
      </c>
      <c r="J5" s="17">
        <f>'Projected Income Statement (KO)'!E22</f>
        <v>0.15701779158429821</v>
      </c>
      <c r="K5" s="17">
        <f>'Projected Income Statement (KO)'!E23</f>
        <v>5.3798362044620164E-2</v>
      </c>
      <c r="L5" s="17">
        <f>'Projected Income Statement (KO)'!E33</f>
        <v>3.5244281276475574E-2</v>
      </c>
    </row>
    <row r="6" spans="1:12">
      <c r="A6" s="6">
        <v>43465</v>
      </c>
      <c r="B6" s="7">
        <f>B5*C6</f>
        <v>28358974.725608319</v>
      </c>
      <c r="C6">
        <v>0.80087474514567403</v>
      </c>
      <c r="D6">
        <v>0.36712495093348602</v>
      </c>
      <c r="E6">
        <v>0.34801942394408902</v>
      </c>
      <c r="F6">
        <v>173000</v>
      </c>
      <c r="G6">
        <v>0.72894346066700899</v>
      </c>
      <c r="H6">
        <v>-8.4847333908181999E-2</v>
      </c>
      <c r="I6">
        <v>-2.7254872366001999E-2</v>
      </c>
      <c r="J6">
        <v>3.54635761348489E-2</v>
      </c>
      <c r="K6">
        <v>3.11973185396106E-3</v>
      </c>
      <c r="L6">
        <v>0.14586740058197101</v>
      </c>
    </row>
    <row r="9" spans="1:12">
      <c r="C9">
        <v>0.96295491108309061</v>
      </c>
      <c r="D9">
        <v>0.38890821340058263</v>
      </c>
      <c r="E9">
        <v>0.37432062263576676</v>
      </c>
      <c r="F9">
        <v>24000</v>
      </c>
      <c r="G9">
        <v>0.76375059785208055</v>
      </c>
      <c r="H9">
        <v>-3.3523196660724376E-2</v>
      </c>
      <c r="I9">
        <v>-1.0500456541588765E-2</v>
      </c>
      <c r="J9">
        <v>4.7849906517674679E-2</v>
      </c>
      <c r="K9">
        <v>5.2393582329666507E-3</v>
      </c>
      <c r="L9">
        <v>0.15431105700247838</v>
      </c>
    </row>
    <row r="10" spans="1:12">
      <c r="C10">
        <v>0.94511672009753012</v>
      </c>
      <c r="D10">
        <v>0.39468099516864585</v>
      </c>
      <c r="E10">
        <v>0.37086287081771796</v>
      </c>
      <c r="F10">
        <v>145000</v>
      </c>
      <c r="G10">
        <v>0.76881744705829236</v>
      </c>
      <c r="H10">
        <v>-1.4336027452928161E-2</v>
      </c>
      <c r="I10">
        <v>-1.9325416534970878E-2</v>
      </c>
      <c r="J10">
        <v>5.0548607034812842E-2</v>
      </c>
      <c r="K10">
        <v>4.7410484489998645E-3</v>
      </c>
      <c r="L10">
        <v>0.16595927213618097</v>
      </c>
    </row>
    <row r="11" spans="1:12">
      <c r="C11">
        <v>0.84585433437641833</v>
      </c>
      <c r="D11">
        <v>0.39330673864749299</v>
      </c>
      <c r="E11">
        <v>0.36457014547452404</v>
      </c>
      <c r="F11">
        <v>274000</v>
      </c>
      <c r="G11">
        <v>0.76442204333182051</v>
      </c>
      <c r="H11">
        <v>-4.1229725533287152E-2</v>
      </c>
      <c r="I11">
        <v>-1.7509495258342691E-2</v>
      </c>
      <c r="J11">
        <v>3.7885483601270808E-2</v>
      </c>
      <c r="K11">
        <v>3.7742158947041541E-3</v>
      </c>
      <c r="L11">
        <v>0.15591333635907603</v>
      </c>
    </row>
    <row r="12" spans="1:12">
      <c r="C12">
        <v>0.80087474514567403</v>
      </c>
      <c r="D12">
        <v>0.37435752612256423</v>
      </c>
      <c r="E12">
        <v>0.35289466252471052</v>
      </c>
      <c r="F12">
        <v>48000</v>
      </c>
      <c r="G12">
        <v>0.72860773792713918</v>
      </c>
      <c r="H12">
        <v>-8.099406947190059E-2</v>
      </c>
      <c r="I12">
        <v>-2.3750353007624965E-2</v>
      </c>
      <c r="J12">
        <v>0.15701779158429821</v>
      </c>
      <c r="K12">
        <v>5.3798362044620164E-2</v>
      </c>
      <c r="L12">
        <v>3.5244281276475574E-2</v>
      </c>
    </row>
    <row r="13" spans="1:12">
      <c r="D13">
        <v>0.36712495093348602</v>
      </c>
      <c r="E13">
        <v>0.34801942394408902</v>
      </c>
      <c r="F13">
        <v>173000</v>
      </c>
      <c r="G13">
        <v>0.72894346066700899</v>
      </c>
      <c r="H13">
        <v>-8.4847333908181999E-2</v>
      </c>
      <c r="I13">
        <v>-2.7254872366001999E-2</v>
      </c>
      <c r="J13">
        <v>3.54635761348489E-2</v>
      </c>
      <c r="K13">
        <v>3.11973185396106E-3</v>
      </c>
      <c r="L13">
        <v>0.14586740058197101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selection activeCell="A2" sqref="A2"/>
    </sheetView>
  </sheetViews>
  <sheetFormatPr defaultRowHeight="15"/>
  <cols>
    <col min="1" max="1" width="33.5703125" customWidth="1"/>
    <col min="2" max="2" width="15.5703125" customWidth="1"/>
    <col min="3" max="3" width="7.140625" style="10" customWidth="1"/>
    <col min="4" max="4" width="15.42578125" customWidth="1"/>
    <col min="5" max="5" width="6.85546875" style="10" customWidth="1"/>
    <col min="6" max="6" width="15.42578125" customWidth="1"/>
    <col min="7" max="7" width="5.5703125" style="10" customWidth="1"/>
    <col min="8" max="8" width="15.42578125" customWidth="1"/>
    <col min="9" max="9" width="5.5703125" style="10" customWidth="1"/>
    <col min="10" max="10" width="15.42578125" customWidth="1"/>
    <col min="11" max="11" width="5.5703125" style="10" customWidth="1"/>
  </cols>
  <sheetData>
    <row r="1" spans="1:13">
      <c r="A1" t="s">
        <v>33</v>
      </c>
    </row>
    <row r="2" spans="1:13">
      <c r="A2" t="s">
        <v>28</v>
      </c>
    </row>
    <row r="3" spans="1:13">
      <c r="A3" s="1" t="s">
        <v>5</v>
      </c>
      <c r="B3" s="6">
        <v>43465</v>
      </c>
      <c r="D3" s="6">
        <v>43100</v>
      </c>
      <c r="F3" s="6">
        <v>42736</v>
      </c>
      <c r="H3" s="6">
        <v>42372</v>
      </c>
      <c r="J3" s="6">
        <v>42001</v>
      </c>
    </row>
    <row r="4" spans="1:13">
      <c r="A4" s="2" t="s">
        <v>4</v>
      </c>
    </row>
    <row r="5" spans="1:13">
      <c r="A5" s="5" t="s">
        <v>0</v>
      </c>
      <c r="B5" s="13">
        <f>'Projected Calculations (M)'!B6</f>
        <v>3739918.0951852989</v>
      </c>
      <c r="C5" s="10">
        <f>B5/B5</f>
        <v>1</v>
      </c>
      <c r="D5" s="8">
        <v>3369045</v>
      </c>
      <c r="E5" s="10">
        <f>D5/D5</f>
        <v>1</v>
      </c>
      <c r="F5" s="8">
        <v>3049393</v>
      </c>
      <c r="G5" s="10">
        <f>F5/$F$5</f>
        <v>1</v>
      </c>
      <c r="H5" s="8">
        <v>2722564</v>
      </c>
      <c r="I5" s="10">
        <f>H5/$H$5</f>
        <v>1</v>
      </c>
      <c r="J5" s="8">
        <v>2464867</v>
      </c>
      <c r="K5" s="10">
        <f>J5/$J$5</f>
        <v>1</v>
      </c>
    </row>
    <row r="6" spans="1:13">
      <c r="A6" s="5" t="s">
        <v>1</v>
      </c>
      <c r="B6" s="15">
        <f>B5*C6</f>
        <v>1192466.0973361945</v>
      </c>
      <c r="C6" s="10">
        <f>'Projected Calculations (M)'!D6</f>
        <v>0.318848185170513</v>
      </c>
      <c r="D6" s="8">
        <v>1231355</v>
      </c>
      <c r="E6" s="10">
        <f>D6/$D$5</f>
        <v>0.36549081416247037</v>
      </c>
      <c r="F6" s="8">
        <v>1107393</v>
      </c>
      <c r="G6" s="10">
        <f t="shared" ref="G6:G34" si="0">F6/$F$5</f>
        <v>0.36315194532157713</v>
      </c>
      <c r="H6" s="8">
        <v>1090263</v>
      </c>
      <c r="I6" s="10">
        <f t="shared" ref="I6:I34" si="1">H6/$H$5</f>
        <v>0.40045449803934818</v>
      </c>
      <c r="J6" s="8">
        <v>1125057</v>
      </c>
      <c r="K6" s="10">
        <f t="shared" ref="K6:K35" si="2">J6/$J$5</f>
        <v>0.45643720330549276</v>
      </c>
      <c r="M6" s="14"/>
    </row>
    <row r="7" spans="1:13">
      <c r="A7" s="5" t="s">
        <v>2</v>
      </c>
      <c r="B7" s="15">
        <f>B5-B6</f>
        <v>2547451.9978491045</v>
      </c>
      <c r="C7" s="10">
        <f>B7/B5</f>
        <v>0.68115181482948695</v>
      </c>
      <c r="D7" s="8">
        <f>D5-D6</f>
        <v>2137690</v>
      </c>
      <c r="E7" s="10">
        <f>D7/$D$5</f>
        <v>0.63450918583752958</v>
      </c>
      <c r="F7" s="8">
        <f>F5-F6</f>
        <v>1942000</v>
      </c>
      <c r="G7" s="10">
        <f t="shared" si="0"/>
        <v>0.63684805467842287</v>
      </c>
      <c r="H7" s="8">
        <f>H5-H6</f>
        <v>1632301</v>
      </c>
      <c r="I7" s="10">
        <f t="shared" si="1"/>
        <v>0.59954550196065182</v>
      </c>
      <c r="J7" s="8">
        <f>J5-J6</f>
        <v>1339810</v>
      </c>
      <c r="K7" s="10">
        <f t="shared" si="2"/>
        <v>0.54356279669450724</v>
      </c>
      <c r="M7" s="14"/>
    </row>
    <row r="8" spans="1:13">
      <c r="A8" s="3"/>
      <c r="B8" s="15"/>
      <c r="D8" s="8"/>
      <c r="F8" s="8"/>
      <c r="H8" s="8"/>
      <c r="J8" s="8"/>
      <c r="M8" s="14"/>
    </row>
    <row r="9" spans="1:13">
      <c r="A9" s="2" t="s">
        <v>6</v>
      </c>
      <c r="B9" s="15"/>
      <c r="D9" s="8"/>
      <c r="F9" s="8"/>
      <c r="H9" s="8"/>
      <c r="J9" s="8"/>
      <c r="M9" s="14"/>
    </row>
    <row r="10" spans="1:13">
      <c r="A10" s="5" t="s">
        <v>7</v>
      </c>
      <c r="B10" s="15">
        <v>0</v>
      </c>
      <c r="D10" s="8">
        <v>0</v>
      </c>
      <c r="F10" s="8">
        <v>0</v>
      </c>
      <c r="G10" s="10">
        <f t="shared" si="0"/>
        <v>0</v>
      </c>
      <c r="H10" s="8">
        <v>0</v>
      </c>
      <c r="I10" s="10">
        <f t="shared" si="1"/>
        <v>0</v>
      </c>
      <c r="J10" s="8">
        <v>0</v>
      </c>
      <c r="K10" s="10">
        <f t="shared" si="2"/>
        <v>0</v>
      </c>
      <c r="M10" s="14"/>
    </row>
    <row r="11" spans="1:13">
      <c r="A11" s="5" t="s">
        <v>8</v>
      </c>
      <c r="B11" s="15">
        <f>C11*B5</f>
        <v>1029859.9102731552</v>
      </c>
      <c r="C11" s="10">
        <f>'Projected Calculations (M)'!E6</f>
        <v>0.27536964288040899</v>
      </c>
      <c r="D11" s="8">
        <v>903493</v>
      </c>
      <c r="E11" s="10">
        <f>D11/$D$5</f>
        <v>0.26817480918183045</v>
      </c>
      <c r="F11" s="8">
        <v>770872</v>
      </c>
      <c r="G11" s="10">
        <f t="shared" si="0"/>
        <v>0.25279522842742802</v>
      </c>
      <c r="H11" s="8">
        <v>660622</v>
      </c>
      <c r="I11" s="10">
        <f t="shared" si="1"/>
        <v>0.24264700480870238</v>
      </c>
      <c r="J11" s="8">
        <v>587638</v>
      </c>
      <c r="K11" s="10">
        <f t="shared" si="2"/>
        <v>0.23840556103027061</v>
      </c>
    </row>
    <row r="12" spans="1:13">
      <c r="A12" s="5" t="s">
        <v>9</v>
      </c>
      <c r="B12" s="15">
        <v>0</v>
      </c>
      <c r="D12" s="8">
        <v>0</v>
      </c>
      <c r="F12" s="8">
        <v>0</v>
      </c>
      <c r="G12" s="10">
        <f t="shared" si="0"/>
        <v>0</v>
      </c>
      <c r="H12" s="8">
        <v>0</v>
      </c>
      <c r="I12" s="10">
        <f t="shared" si="1"/>
        <v>0</v>
      </c>
      <c r="J12" s="8">
        <v>0</v>
      </c>
      <c r="K12" s="10">
        <f t="shared" si="2"/>
        <v>0</v>
      </c>
    </row>
    <row r="13" spans="1:13">
      <c r="A13" s="5" t="s">
        <v>10</v>
      </c>
      <c r="B13" s="15">
        <v>0</v>
      </c>
      <c r="D13" s="8">
        <v>0</v>
      </c>
      <c r="E13" s="10">
        <f t="shared" ref="E13:E34" si="3">D13/$D$5</f>
        <v>0</v>
      </c>
      <c r="F13" s="8">
        <v>0</v>
      </c>
      <c r="G13" s="10">
        <f t="shared" si="0"/>
        <v>0</v>
      </c>
      <c r="H13" s="8">
        <v>0</v>
      </c>
      <c r="I13" s="10">
        <f t="shared" si="1"/>
        <v>0</v>
      </c>
      <c r="J13" s="8">
        <v>0</v>
      </c>
      <c r="K13" s="10">
        <f t="shared" si="2"/>
        <v>0</v>
      </c>
    </row>
    <row r="14" spans="1:13">
      <c r="A14" s="5" t="s">
        <v>3</v>
      </c>
      <c r="B14" s="15">
        <f>C14*B5</f>
        <v>2436123.0813022996</v>
      </c>
      <c r="C14" s="10">
        <f>'Projected Calculations (M)'!F6</f>
        <v>0.65138407293959699</v>
      </c>
      <c r="D14" s="8">
        <v>2134848</v>
      </c>
      <c r="E14" s="10">
        <f t="shared" si="3"/>
        <v>0.63366562334430088</v>
      </c>
      <c r="F14" s="8">
        <v>1878265</v>
      </c>
      <c r="G14" s="10">
        <f t="shared" si="0"/>
        <v>0.61594717374900509</v>
      </c>
      <c r="H14" s="8">
        <v>1750885</v>
      </c>
      <c r="I14" s="10">
        <f t="shared" si="1"/>
        <v>0.64310150284805057</v>
      </c>
      <c r="J14" s="8">
        <v>1712695</v>
      </c>
      <c r="K14" s="10">
        <f t="shared" si="2"/>
        <v>0.69484276433576331</v>
      </c>
    </row>
    <row r="15" spans="1:13">
      <c r="A15" s="5" t="s">
        <v>11</v>
      </c>
      <c r="B15" s="8">
        <f>B5-B14</f>
        <v>1303795.0138829993</v>
      </c>
      <c r="C15" s="10">
        <f>B15/B5</f>
        <v>0.34861592706040295</v>
      </c>
      <c r="D15" s="8">
        <f>D5-D14</f>
        <v>1234197</v>
      </c>
      <c r="E15" s="10">
        <f t="shared" ref="E15:J15" si="4">E5-E14</f>
        <v>0.36633437665569912</v>
      </c>
      <c r="F15" s="8">
        <f t="shared" si="4"/>
        <v>1171128</v>
      </c>
      <c r="G15" s="10">
        <f t="shared" si="4"/>
        <v>0.38405282625099491</v>
      </c>
      <c r="H15" s="8">
        <f t="shared" si="4"/>
        <v>971679</v>
      </c>
      <c r="I15" s="10">
        <f t="shared" si="4"/>
        <v>0.35689849715194943</v>
      </c>
      <c r="J15" s="8">
        <f t="shared" si="4"/>
        <v>752172</v>
      </c>
      <c r="K15" s="10">
        <f t="shared" si="2"/>
        <v>0.30515723566423664</v>
      </c>
    </row>
    <row r="16" spans="1:13">
      <c r="A16" s="3"/>
      <c r="B16" s="15"/>
      <c r="D16" s="8"/>
      <c r="F16" s="8"/>
      <c r="H16" s="8"/>
      <c r="J16" s="8"/>
    </row>
    <row r="17" spans="1:11">
      <c r="A17" s="2" t="s">
        <v>12</v>
      </c>
      <c r="B17" s="15"/>
      <c r="D17" s="8"/>
      <c r="F17" s="8"/>
      <c r="H17" s="8"/>
      <c r="J17" s="8"/>
    </row>
    <row r="18" spans="1:11">
      <c r="A18" s="5" t="s">
        <v>13</v>
      </c>
      <c r="B18" s="15">
        <f>C18*B5</f>
        <v>39830.310429041354</v>
      </c>
      <c r="C18" s="10">
        <f>'Projected Calculations (M)'!G6</f>
        <v>1.0650048855432999E-2</v>
      </c>
      <c r="D18" s="8">
        <v>-32574</v>
      </c>
      <c r="E18" s="10">
        <f t="shared" si="3"/>
        <v>-9.6686152900896244E-3</v>
      </c>
      <c r="F18" s="8">
        <v>-91443</v>
      </c>
      <c r="G18" s="10">
        <f t="shared" si="0"/>
        <v>-2.9987279435612267E-2</v>
      </c>
      <c r="H18" s="8">
        <v>-80131</v>
      </c>
      <c r="I18" s="10">
        <f t="shared" si="1"/>
        <v>-2.9432182310498486E-2</v>
      </c>
      <c r="J18" s="8">
        <v>-6384</v>
      </c>
      <c r="K18" s="10">
        <f t="shared" si="2"/>
        <v>-2.5899977564712417E-3</v>
      </c>
    </row>
    <row r="19" spans="1:11">
      <c r="A19" s="5" t="s">
        <v>14</v>
      </c>
      <c r="B19" s="8">
        <f t="shared" ref="B19" si="5">B15</f>
        <v>1303795.0138829993</v>
      </c>
      <c r="C19" s="10">
        <f>B19/B5</f>
        <v>0.34861592706040295</v>
      </c>
      <c r="D19" s="8">
        <f>D15</f>
        <v>1234197</v>
      </c>
      <c r="E19" s="10">
        <f t="shared" ref="E19:J19" si="6">E15</f>
        <v>0.36633437665569912</v>
      </c>
      <c r="F19" s="8">
        <f t="shared" si="6"/>
        <v>1171128</v>
      </c>
      <c r="G19" s="10">
        <f t="shared" si="6"/>
        <v>0.38405282625099491</v>
      </c>
      <c r="H19" s="8">
        <f t="shared" si="6"/>
        <v>971679</v>
      </c>
      <c r="I19" s="10">
        <f t="shared" si="6"/>
        <v>0.35689849715194943</v>
      </c>
      <c r="J19" s="8">
        <f t="shared" si="6"/>
        <v>752172</v>
      </c>
      <c r="K19" s="10">
        <f t="shared" si="2"/>
        <v>0.30515723566423664</v>
      </c>
    </row>
    <row r="20" spans="1:11">
      <c r="A20" s="5" t="s">
        <v>15</v>
      </c>
      <c r="B20" s="15">
        <f>B5*C20</f>
        <v>-108.97289025316175</v>
      </c>
      <c r="C20" s="10">
        <f>'Projected Calculations (M)'!H6</f>
        <v>-2.9137774539354598E-5</v>
      </c>
      <c r="D20" s="8">
        <v>-80</v>
      </c>
      <c r="E20" s="10">
        <f t="shared" si="3"/>
        <v>-2.3745601498347455E-5</v>
      </c>
      <c r="F20" s="8">
        <v>-70</v>
      </c>
      <c r="G20" s="10">
        <f t="shared" si="0"/>
        <v>-2.2955388170694955E-5</v>
      </c>
      <c r="H20" s="8">
        <v>-30</v>
      </c>
      <c r="I20" s="10">
        <f t="shared" si="1"/>
        <v>-1.1019024713468628E-5</v>
      </c>
      <c r="J20" s="8">
        <v>-30</v>
      </c>
      <c r="K20" s="10">
        <f t="shared" si="2"/>
        <v>-1.2171042088680647E-5</v>
      </c>
    </row>
    <row r="21" spans="1:11">
      <c r="A21" s="5" t="s">
        <v>16</v>
      </c>
      <c r="B21" s="15">
        <f>SUM(B18:B19)</f>
        <v>1343625.3243120406</v>
      </c>
      <c r="C21" s="10">
        <f>B21/B5</f>
        <v>0.35926597591583592</v>
      </c>
      <c r="D21" s="8">
        <f>SUM(D18:D19)</f>
        <v>1201623</v>
      </c>
      <c r="E21" s="10">
        <f t="shared" ref="E21:J21" si="7">SUM(E18:E19)</f>
        <v>0.35666576136560951</v>
      </c>
      <c r="F21" s="8">
        <f t="shared" si="7"/>
        <v>1079685</v>
      </c>
      <c r="G21" s="10">
        <f t="shared" si="7"/>
        <v>0.35406554681538266</v>
      </c>
      <c r="H21" s="8">
        <f t="shared" si="7"/>
        <v>891548</v>
      </c>
      <c r="I21" s="10">
        <f t="shared" si="7"/>
        <v>0.32746631484145095</v>
      </c>
      <c r="J21" s="8">
        <f t="shared" si="7"/>
        <v>745788</v>
      </c>
      <c r="K21" s="10">
        <f t="shared" si="2"/>
        <v>0.30256723790776541</v>
      </c>
    </row>
    <row r="22" spans="1:11">
      <c r="A22" s="5" t="s">
        <v>17</v>
      </c>
      <c r="B22" s="15">
        <f>C22*B5</f>
        <v>448710.92141156265</v>
      </c>
      <c r="C22" s="10">
        <f>'Projected Calculations (M)'!I6</f>
        <v>0.119978809693513</v>
      </c>
      <c r="D22" s="8">
        <v>380945</v>
      </c>
      <c r="E22" s="10">
        <f t="shared" si="3"/>
        <v>0.11307210203484964</v>
      </c>
      <c r="F22" s="8">
        <v>367000</v>
      </c>
      <c r="G22" s="10">
        <f t="shared" si="0"/>
        <v>0.12035182083778641</v>
      </c>
      <c r="H22" s="8">
        <v>344815</v>
      </c>
      <c r="I22" s="10">
        <f t="shared" si="1"/>
        <v>0.12665083355248949</v>
      </c>
      <c r="J22" s="8">
        <v>262603</v>
      </c>
      <c r="K22" s="10">
        <f t="shared" si="2"/>
        <v>0.10653840552046014</v>
      </c>
    </row>
    <row r="23" spans="1:11">
      <c r="A23" s="5" t="s">
        <v>18</v>
      </c>
      <c r="B23" s="15">
        <v>0</v>
      </c>
      <c r="D23" s="8">
        <v>0</v>
      </c>
      <c r="E23" s="10">
        <f t="shared" si="3"/>
        <v>0</v>
      </c>
      <c r="F23" s="8">
        <v>0</v>
      </c>
      <c r="G23" s="10">
        <f t="shared" si="0"/>
        <v>0</v>
      </c>
      <c r="H23" s="8">
        <v>0</v>
      </c>
      <c r="I23" s="10">
        <f t="shared" si="1"/>
        <v>0</v>
      </c>
      <c r="J23" s="8">
        <v>0</v>
      </c>
      <c r="K23" s="10">
        <f t="shared" si="2"/>
        <v>0</v>
      </c>
    </row>
    <row r="24" spans="1:11">
      <c r="A24" s="5" t="s">
        <v>19</v>
      </c>
      <c r="B24" s="15">
        <f>B21-B22</f>
        <v>894914.40290047787</v>
      </c>
      <c r="C24" s="10">
        <f>B24/B5</f>
        <v>0.23928716622232291</v>
      </c>
      <c r="D24" s="8">
        <f>D21-D22</f>
        <v>820678</v>
      </c>
      <c r="E24" s="10">
        <f t="shared" ref="E24:J24" si="8">E21-E22</f>
        <v>0.24359365933075988</v>
      </c>
      <c r="F24" s="8">
        <f t="shared" si="8"/>
        <v>712685</v>
      </c>
      <c r="G24" s="10">
        <f t="shared" si="8"/>
        <v>0.23371372597759626</v>
      </c>
      <c r="H24" s="8">
        <f t="shared" si="8"/>
        <v>546733</v>
      </c>
      <c r="I24" s="10">
        <f t="shared" si="8"/>
        <v>0.20081548128896146</v>
      </c>
      <c r="J24" s="8">
        <f t="shared" si="8"/>
        <v>483185</v>
      </c>
      <c r="K24" s="10">
        <f t="shared" si="2"/>
        <v>0.19602883238730529</v>
      </c>
    </row>
    <row r="25" spans="1:11">
      <c r="A25" s="3"/>
      <c r="B25" s="15"/>
      <c r="D25" s="8"/>
      <c r="F25" s="8"/>
      <c r="H25" s="8"/>
      <c r="J25" s="8"/>
    </row>
    <row r="26" spans="1:11">
      <c r="A26" s="2" t="s">
        <v>20</v>
      </c>
      <c r="B26" s="15"/>
      <c r="D26" s="8"/>
      <c r="F26" s="8"/>
      <c r="H26" s="8"/>
      <c r="J26" s="8"/>
    </row>
    <row r="27" spans="1:11">
      <c r="A27" s="4" t="s">
        <v>21</v>
      </c>
      <c r="B27" s="15">
        <v>0</v>
      </c>
      <c r="C27" s="10">
        <f>B27/$B$5</f>
        <v>0</v>
      </c>
      <c r="D27" s="8">
        <v>0</v>
      </c>
      <c r="E27" s="10">
        <f t="shared" si="3"/>
        <v>0</v>
      </c>
      <c r="F27" s="8">
        <v>0</v>
      </c>
      <c r="G27" s="10">
        <f t="shared" si="0"/>
        <v>0</v>
      </c>
      <c r="H27" s="8">
        <v>0</v>
      </c>
      <c r="I27" s="10">
        <f t="shared" si="1"/>
        <v>0</v>
      </c>
      <c r="J27" s="8">
        <v>0</v>
      </c>
      <c r="K27" s="10">
        <f t="shared" si="2"/>
        <v>0</v>
      </c>
    </row>
    <row r="28" spans="1:11">
      <c r="A28" s="4" t="s">
        <v>22</v>
      </c>
      <c r="B28" s="15">
        <v>0</v>
      </c>
      <c r="C28" s="10">
        <f t="shared" ref="C28:C30" si="9">B28/$B$5</f>
        <v>0</v>
      </c>
      <c r="D28" s="8">
        <v>0</v>
      </c>
      <c r="E28" s="10">
        <f t="shared" si="3"/>
        <v>0</v>
      </c>
      <c r="F28" s="8">
        <v>0</v>
      </c>
      <c r="G28" s="10">
        <f t="shared" si="0"/>
        <v>0</v>
      </c>
      <c r="H28" s="8">
        <v>0</v>
      </c>
      <c r="I28" s="10">
        <f t="shared" si="1"/>
        <v>0</v>
      </c>
      <c r="J28" s="8">
        <v>0</v>
      </c>
      <c r="K28" s="10">
        <f t="shared" si="2"/>
        <v>0</v>
      </c>
    </row>
    <row r="29" spans="1:11">
      <c r="A29" s="4" t="s">
        <v>23</v>
      </c>
      <c r="B29" s="15">
        <v>0</v>
      </c>
      <c r="C29" s="10">
        <f t="shared" si="9"/>
        <v>0</v>
      </c>
      <c r="D29" s="8">
        <v>0</v>
      </c>
      <c r="E29" s="10">
        <f t="shared" si="3"/>
        <v>0</v>
      </c>
      <c r="F29" s="8">
        <v>0</v>
      </c>
      <c r="G29" s="10">
        <f t="shared" si="0"/>
        <v>0</v>
      </c>
      <c r="H29" s="8">
        <v>0</v>
      </c>
      <c r="I29" s="10">
        <f t="shared" si="1"/>
        <v>0</v>
      </c>
      <c r="J29" s="8">
        <v>0</v>
      </c>
      <c r="K29" s="10">
        <f t="shared" si="2"/>
        <v>0</v>
      </c>
    </row>
    <row r="30" spans="1:11">
      <c r="A30" s="4" t="s">
        <v>24</v>
      </c>
      <c r="B30" s="15">
        <v>0</v>
      </c>
      <c r="C30" s="10">
        <f t="shared" si="9"/>
        <v>0</v>
      </c>
      <c r="D30" s="8">
        <v>0</v>
      </c>
      <c r="E30" s="10">
        <f t="shared" si="3"/>
        <v>0</v>
      </c>
      <c r="F30" s="8">
        <v>0</v>
      </c>
      <c r="G30" s="10">
        <f t="shared" si="0"/>
        <v>0</v>
      </c>
      <c r="H30" s="8">
        <v>0</v>
      </c>
      <c r="I30" s="10">
        <f t="shared" si="1"/>
        <v>0</v>
      </c>
      <c r="J30" s="8">
        <v>0</v>
      </c>
      <c r="K30" s="10">
        <f t="shared" si="2"/>
        <v>0</v>
      </c>
    </row>
    <row r="31" spans="1:11">
      <c r="A31" s="3"/>
      <c r="B31" s="15"/>
      <c r="D31" s="8"/>
      <c r="F31" s="8"/>
      <c r="H31" s="8"/>
      <c r="J31" s="8"/>
    </row>
    <row r="32" spans="1:11">
      <c r="A32" s="2" t="s">
        <v>25</v>
      </c>
      <c r="B32" s="15"/>
      <c r="D32" s="8"/>
      <c r="F32" s="8"/>
      <c r="H32" s="8"/>
      <c r="J32" s="8"/>
    </row>
    <row r="33" spans="1:11">
      <c r="A33" s="4" t="s">
        <v>25</v>
      </c>
      <c r="B33" s="15">
        <f>B24</f>
        <v>894914.40290047787</v>
      </c>
      <c r="C33" s="10">
        <f>B33/$B$5</f>
        <v>0.23928716622232291</v>
      </c>
      <c r="D33" s="8">
        <f>D24</f>
        <v>820678</v>
      </c>
      <c r="E33" s="10">
        <f t="shared" ref="E33:J33" si="10">E24</f>
        <v>0.24359365933075988</v>
      </c>
      <c r="F33" s="8">
        <f t="shared" si="10"/>
        <v>712685</v>
      </c>
      <c r="G33" s="10">
        <f t="shared" si="10"/>
        <v>0.23371372597759626</v>
      </c>
      <c r="H33" s="8">
        <f t="shared" si="10"/>
        <v>546733</v>
      </c>
      <c r="I33" s="10">
        <f t="shared" si="10"/>
        <v>0.20081548128896146</v>
      </c>
      <c r="J33" s="8">
        <f t="shared" si="10"/>
        <v>483185</v>
      </c>
      <c r="K33" s="10">
        <f t="shared" si="2"/>
        <v>0.19602883238730529</v>
      </c>
    </row>
    <row r="34" spans="1:11">
      <c r="A34" s="4" t="s">
        <v>26</v>
      </c>
      <c r="B34" s="15">
        <v>0</v>
      </c>
      <c r="C34" s="10">
        <f t="shared" ref="C34:C35" si="11">B34/$B$5</f>
        <v>0</v>
      </c>
      <c r="D34" s="8">
        <v>0</v>
      </c>
      <c r="E34" s="10">
        <f t="shared" si="3"/>
        <v>0</v>
      </c>
      <c r="F34" s="8">
        <v>0</v>
      </c>
      <c r="G34" s="10">
        <f t="shared" si="0"/>
        <v>0</v>
      </c>
      <c r="H34" s="8">
        <v>0</v>
      </c>
      <c r="I34" s="10">
        <f t="shared" si="1"/>
        <v>0</v>
      </c>
      <c r="J34" s="8">
        <v>0</v>
      </c>
      <c r="K34" s="10">
        <f t="shared" si="2"/>
        <v>0</v>
      </c>
    </row>
    <row r="35" spans="1:11">
      <c r="A35" s="4" t="s">
        <v>27</v>
      </c>
      <c r="B35" s="15">
        <f>B24</f>
        <v>894914.40290047787</v>
      </c>
      <c r="C35" s="10">
        <f t="shared" si="11"/>
        <v>0.23928716622232291</v>
      </c>
      <c r="D35" s="8">
        <f>D33</f>
        <v>820678</v>
      </c>
      <c r="E35" s="10">
        <f t="shared" ref="E35:J35" si="12">E33</f>
        <v>0.24359365933075988</v>
      </c>
      <c r="F35" s="8">
        <f t="shared" si="12"/>
        <v>712685</v>
      </c>
      <c r="G35" s="10">
        <f t="shared" si="12"/>
        <v>0.23371372597759626</v>
      </c>
      <c r="H35" s="8">
        <f t="shared" si="12"/>
        <v>546733</v>
      </c>
      <c r="I35" s="10">
        <f t="shared" si="12"/>
        <v>0.20081548128896146</v>
      </c>
      <c r="J35" s="8">
        <f t="shared" si="12"/>
        <v>483185</v>
      </c>
      <c r="K35" s="10">
        <f t="shared" si="2"/>
        <v>0.19602883238730529</v>
      </c>
    </row>
    <row r="36" spans="1:11">
      <c r="D36" s="7"/>
      <c r="F36" s="7"/>
      <c r="H36" s="7"/>
      <c r="J36" s="7"/>
    </row>
    <row r="38" spans="1:11">
      <c r="A38" s="19" t="s">
        <v>38</v>
      </c>
      <c r="B38" s="19"/>
    </row>
    <row r="39" spans="1:11">
      <c r="A39" s="18">
        <v>2014</v>
      </c>
      <c r="B39" s="18">
        <v>0.92</v>
      </c>
    </row>
    <row r="40" spans="1:11">
      <c r="A40" s="18">
        <v>2015</v>
      </c>
      <c r="B40" s="18">
        <v>0.95</v>
      </c>
    </row>
    <row r="41" spans="1:11">
      <c r="A41" s="18">
        <v>2016</v>
      </c>
      <c r="B41" s="18">
        <v>1.19</v>
      </c>
    </row>
    <row r="42" spans="1:11">
      <c r="A42" s="18">
        <v>2017</v>
      </c>
      <c r="B42" s="18">
        <v>1.42</v>
      </c>
    </row>
    <row r="43" spans="1:11">
      <c r="A43" s="18">
        <v>2018</v>
      </c>
      <c r="B43" s="18">
        <v>1.5549999999999999</v>
      </c>
    </row>
  </sheetData>
  <mergeCells count="1">
    <mergeCell ref="A38:B38"/>
  </mergeCells>
  <pageMargins left="0.7" right="0.7" top="0.75" bottom="0.75" header="0.3" footer="0.3"/>
  <ignoredErrors>
    <ignoredError sqref="C33 C24 C21 C19 C15 C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H20" sqref="H20"/>
    </sheetView>
  </sheetViews>
  <sheetFormatPr defaultRowHeight="15"/>
  <cols>
    <col min="1" max="1" width="10.7109375" bestFit="1" customWidth="1"/>
    <col min="2" max="2" width="14.28515625" bestFit="1" customWidth="1"/>
    <col min="3" max="3" width="12" bestFit="1" customWidth="1"/>
    <col min="4" max="4" width="15.5703125" bestFit="1" customWidth="1"/>
    <col min="5" max="5" width="17.28515625" bestFit="1" customWidth="1"/>
    <col min="6" max="6" width="18" bestFit="1" customWidth="1"/>
    <col min="7" max="7" width="18" customWidth="1"/>
    <col min="8" max="8" width="16" bestFit="1" customWidth="1"/>
    <col min="9" max="9" width="19.140625" bestFit="1" customWidth="1"/>
    <col min="10" max="10" width="16.140625" bestFit="1" customWidth="1"/>
  </cols>
  <sheetData>
    <row r="1" spans="1:11">
      <c r="A1" t="s">
        <v>29</v>
      </c>
      <c r="B1" t="s">
        <v>30</v>
      </c>
      <c r="C1" t="s">
        <v>31</v>
      </c>
      <c r="D1" t="s">
        <v>1</v>
      </c>
      <c r="E1" t="s">
        <v>32</v>
      </c>
      <c r="F1" t="s">
        <v>6</v>
      </c>
      <c r="G1" t="s">
        <v>34</v>
      </c>
      <c r="H1" t="s">
        <v>15</v>
      </c>
      <c r="I1" t="s">
        <v>17</v>
      </c>
      <c r="J1" t="s">
        <v>18</v>
      </c>
      <c r="K1" t="s">
        <v>25</v>
      </c>
    </row>
    <row r="2" spans="1:11">
      <c r="A2" s="6">
        <v>42001</v>
      </c>
      <c r="B2" s="7">
        <f>'Projected Income Statement (M)'!J5</f>
        <v>2464867</v>
      </c>
      <c r="D2" s="17">
        <f>'Projected Income Statement (M)'!K6</f>
        <v>0.45643720330549276</v>
      </c>
      <c r="E2" s="17">
        <f>'Projected Income Statement (M)'!K11</f>
        <v>0.23840556103027061</v>
      </c>
      <c r="F2" s="17">
        <f>'Projected Income Statement (M)'!K14</f>
        <v>0.69484276433576331</v>
      </c>
      <c r="G2" s="14">
        <f>'Projected Income Statement (M)'!K18</f>
        <v>-2.5899977564712417E-3</v>
      </c>
      <c r="H2" s="17">
        <f>'Projected Income Statement (M)'!K20</f>
        <v>-1.2171042088680647E-5</v>
      </c>
      <c r="I2" s="17">
        <f>'Projected Income Statement (M)'!K22</f>
        <v>0.10653840552046014</v>
      </c>
      <c r="J2" s="17">
        <f>'Projected Income Statement (KO)'!K23</f>
        <v>5.2393582329666507E-3</v>
      </c>
      <c r="K2" s="17">
        <f>'Projected Income Statement (KO)'!K33</f>
        <v>0.15431105700247838</v>
      </c>
    </row>
    <row r="3" spans="1:11">
      <c r="A3" s="6">
        <v>42372</v>
      </c>
      <c r="B3" s="7">
        <f>'Projected Income Statement (M)'!H5</f>
        <v>2722564</v>
      </c>
      <c r="C3" s="12">
        <f>B3/B2</f>
        <v>1.1045480344375578</v>
      </c>
      <c r="D3" s="17">
        <f>'Projected Income Statement (M)'!I6</f>
        <v>0.40045449803934818</v>
      </c>
      <c r="E3" s="17">
        <f>'Projected Income Statement (M)'!I11</f>
        <v>0.24264700480870238</v>
      </c>
      <c r="F3" s="17">
        <f>'Projected Income Statement (M)'!I14</f>
        <v>0.64310150284805057</v>
      </c>
      <c r="G3" s="14">
        <f>'Projected Income Statement (M)'!I18</f>
        <v>-2.9432182310498486E-2</v>
      </c>
      <c r="H3" s="17">
        <f>'Projected Income Statement (M)'!I20</f>
        <v>-1.1019024713468628E-5</v>
      </c>
      <c r="I3" s="17">
        <f>'Projected Income Statement (M)'!I22</f>
        <v>0.12665083355248949</v>
      </c>
      <c r="J3" s="17">
        <f>'Projected Income Statement (KO)'!I23</f>
        <v>4.7410484489998645E-3</v>
      </c>
      <c r="K3" s="17">
        <f>'Projected Income Statement (KO)'!I33</f>
        <v>0.16595927213618097</v>
      </c>
    </row>
    <row r="4" spans="1:11">
      <c r="A4" s="6">
        <v>42736</v>
      </c>
      <c r="B4" s="7">
        <f>'Projected Income Statement (M)'!F5</f>
        <v>3049393</v>
      </c>
      <c r="C4" s="12">
        <f t="shared" ref="C4:C5" si="0">B4/B3</f>
        <v>1.1200445609359413</v>
      </c>
      <c r="D4" s="17">
        <f>'Projected Income Statement (M)'!G6</f>
        <v>0.36315194532157713</v>
      </c>
      <c r="E4" s="17">
        <f>'Projected Income Statement (M)'!G11</f>
        <v>0.25279522842742802</v>
      </c>
      <c r="F4" s="17">
        <f>'Projected Income Statement (M)'!G14</f>
        <v>0.61594717374900509</v>
      </c>
      <c r="G4" s="14">
        <f>'Projected Income Statement (M)'!G18</f>
        <v>-2.9987279435612267E-2</v>
      </c>
      <c r="H4" s="17">
        <f>'Projected Income Statement (M)'!G20</f>
        <v>-2.2955388170694955E-5</v>
      </c>
      <c r="I4" s="17">
        <f>'Projected Income Statement (M)'!G22</f>
        <v>0.12035182083778641</v>
      </c>
      <c r="J4" s="17">
        <f>'Projected Income Statement (KO)'!G23</f>
        <v>3.7742158947041541E-3</v>
      </c>
      <c r="K4" s="17">
        <f>'Projected Income Statement (KO)'!G33</f>
        <v>0.15591333635907603</v>
      </c>
    </row>
    <row r="5" spans="1:11">
      <c r="A5" s="6">
        <v>43100</v>
      </c>
      <c r="B5" s="7">
        <f>'Projected Income Statement (M)'!D5</f>
        <v>3369045</v>
      </c>
      <c r="C5" s="12">
        <f t="shared" si="0"/>
        <v>1.1048247962791284</v>
      </c>
      <c r="D5" s="17">
        <f>'Projected Income Statement (M)'!E6</f>
        <v>0.36549081416247037</v>
      </c>
      <c r="E5" s="17">
        <f>'Projected Income Statement (M)'!E11</f>
        <v>0.26817480918183045</v>
      </c>
      <c r="F5" s="17">
        <f>'Projected Income Statement (M)'!E14</f>
        <v>0.63366562334430088</v>
      </c>
      <c r="G5" s="14">
        <f>'Projected Income Statement (M)'!E18</f>
        <v>-9.6686152900896244E-3</v>
      </c>
      <c r="H5" s="17">
        <f>'Projected Income Statement (M)'!E20</f>
        <v>-2.3745601498347455E-5</v>
      </c>
      <c r="I5" s="17">
        <f>'Projected Income Statement (M)'!E22</f>
        <v>0.11307210203484964</v>
      </c>
      <c r="J5" s="17">
        <f>'Projected Income Statement (KO)'!E23</f>
        <v>5.3798362044620164E-2</v>
      </c>
      <c r="K5" s="17">
        <f>'Projected Income Statement (KO)'!E33</f>
        <v>3.5244281276475574E-2</v>
      </c>
    </row>
    <row r="6" spans="1:11">
      <c r="A6" s="6">
        <v>43465</v>
      </c>
      <c r="B6" s="7">
        <f>B5*C6</f>
        <v>3739918.0951852989</v>
      </c>
      <c r="C6">
        <v>1.1100825590591099</v>
      </c>
      <c r="D6" s="9">
        <v>0.318848185170513</v>
      </c>
      <c r="E6" s="9">
        <v>0.27536964288040899</v>
      </c>
      <c r="F6" s="9">
        <v>0.65138407293959699</v>
      </c>
      <c r="G6" s="16">
        <v>1.0650048855432999E-2</v>
      </c>
      <c r="H6" s="9">
        <v>-2.9137774539354598E-5</v>
      </c>
      <c r="I6" s="9">
        <v>0.119978809693513</v>
      </c>
      <c r="J6" s="9">
        <v>1.39355520935198E-2</v>
      </c>
      <c r="K6" s="9">
        <v>2.1293668735124099E-2</v>
      </c>
    </row>
    <row r="8" spans="1:11">
      <c r="C8">
        <v>1.1045480344375578</v>
      </c>
      <c r="D8">
        <v>0.45643720330549276</v>
      </c>
      <c r="E8">
        <v>0.23840556103027061</v>
      </c>
      <c r="F8">
        <v>0.69484276433576331</v>
      </c>
      <c r="G8">
        <v>-2.5899977564712417E-3</v>
      </c>
      <c r="H8">
        <v>-1.2171042088680647E-5</v>
      </c>
      <c r="I8">
        <v>0.10653840552046014</v>
      </c>
    </row>
    <row r="9" spans="1:11">
      <c r="C9">
        <v>1.1200445609359413</v>
      </c>
      <c r="D9">
        <v>0.40045449803934818</v>
      </c>
      <c r="E9">
        <v>0.24264700480870238</v>
      </c>
      <c r="F9">
        <v>0.64310150284805057</v>
      </c>
      <c r="G9">
        <v>-2.9432182310498486E-2</v>
      </c>
      <c r="H9">
        <v>-1.1019024713468628E-5</v>
      </c>
      <c r="I9">
        <v>0.12665083355248949</v>
      </c>
    </row>
    <row r="10" spans="1:11">
      <c r="C10">
        <v>1.1048247962791284</v>
      </c>
      <c r="D10">
        <v>0.36315194532157713</v>
      </c>
      <c r="E10">
        <v>0.25279522842742802</v>
      </c>
      <c r="F10">
        <v>0.61594717374900509</v>
      </c>
      <c r="G10">
        <v>-2.9987279435612267E-2</v>
      </c>
      <c r="H10">
        <v>-2.2955388170694955E-5</v>
      </c>
      <c r="I10">
        <v>0.12035182083778641</v>
      </c>
    </row>
    <row r="11" spans="1:11">
      <c r="C11">
        <v>1.1100825590591099</v>
      </c>
      <c r="D11">
        <v>0.36549081416247037</v>
      </c>
      <c r="E11">
        <v>0.26817480918183045</v>
      </c>
      <c r="F11">
        <v>0.63366562334430088</v>
      </c>
      <c r="G11">
        <v>-9.6686152900896244E-3</v>
      </c>
      <c r="H11">
        <v>-2.3745601498347455E-5</v>
      </c>
      <c r="I11">
        <v>0.11307210203484964</v>
      </c>
    </row>
    <row r="12" spans="1:11">
      <c r="D12">
        <v>0.318848185170513</v>
      </c>
      <c r="E12">
        <v>0.27536964288040899</v>
      </c>
      <c r="F12">
        <v>0.65138407293959699</v>
      </c>
      <c r="G12">
        <v>1.0650048855432999E-2</v>
      </c>
      <c r="H12">
        <v>-2.9137774539354598E-5</v>
      </c>
      <c r="I12">
        <v>0.119978809693513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Projected Income Statement (KO)</vt:lpstr>
      <vt:lpstr>Projected Calculations (KO)</vt:lpstr>
      <vt:lpstr>Projected Income Statement (M)</vt:lpstr>
      <vt:lpstr>Projected Calculations (M)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Larsen</dc:creator>
  <cp:lastModifiedBy>Expertsmind</cp:lastModifiedBy>
  <dcterms:created xsi:type="dcterms:W3CDTF">2018-07-25T00:47:53Z</dcterms:created>
  <dcterms:modified xsi:type="dcterms:W3CDTF">2018-07-26T07:21:37Z</dcterms:modified>
</cp:coreProperties>
</file>